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Default Extension="vml" ContentType="application/vnd.openxmlformats-officedocument.vmlDrawing"/>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bookViews>
    <workbookView xWindow="28875" yWindow="65446" windowWidth="24795" windowHeight="12030" tabRatio="840" activeTab="0"/>
  </bookViews>
  <sheets>
    <sheet name="Index" sheetId="4" r:id="rId1"/>
    <sheet name="TSD_001" sheetId="1" r:id="rId2"/>
    <sheet name="TSD_002" sheetId="2" r:id="rId3"/>
    <sheet name="TSD_003" sheetId="3" r:id="rId4"/>
    <sheet name="TSD_004" sheetId="5" r:id="rId5"/>
    <sheet name="TSD_005" sheetId="11" r:id="rId6"/>
    <sheet name="TSD_006" sheetId="29" r:id="rId7"/>
    <sheet name="TSD_007" sheetId="12" r:id="rId8"/>
    <sheet name="TSD_008" sheetId="23" r:id="rId9"/>
    <sheet name="TSD_009" sheetId="14" r:id="rId10"/>
    <sheet name="TSD_010" sheetId="16" r:id="rId11"/>
    <sheet name="TSD_011" sheetId="17" r:id="rId12"/>
    <sheet name="TSD_012" sheetId="18" r:id="rId13"/>
    <sheet name="TSD_013" sheetId="19" r:id="rId14"/>
    <sheet name="TSD_014" sheetId="20" r:id="rId15"/>
    <sheet name="TSD_015" sheetId="21" r:id="rId16"/>
    <sheet name="TSD_016" sheetId="22" r:id="rId17"/>
    <sheet name="TSD_017" sheetId="30" r:id="rId18"/>
    <sheet name="TSD_018" sheetId="25" r:id="rId19"/>
    <sheet name="TSD_019" sheetId="6" r:id="rId20"/>
    <sheet name="TSD_020" sheetId="7" r:id="rId21"/>
    <sheet name="TSD_021" sheetId="8" r:id="rId22"/>
    <sheet name="TSD_022" sheetId="9" r:id="rId23"/>
    <sheet name="TSD_023" sheetId="31" r:id="rId24"/>
    <sheet name="TSD_024" sheetId="32" r:id="rId25"/>
    <sheet name="TSD_025" sheetId="24" r:id="rId26"/>
    <sheet name="TSD_026" sheetId="13" r:id="rId27"/>
    <sheet name="TSD_027" sheetId="15" r:id="rId28"/>
    <sheet name="TSD_028" sheetId="10" r:id="rId29"/>
    <sheet name="TSD_030" sheetId="33" r:id="rId30"/>
    <sheet name="TSD_031" sheetId="34" r:id="rId31"/>
    <sheet name="TSD_032" sheetId="35" r:id="rId32"/>
    <sheet name="TSD_033" sheetId="36" r:id="rId33"/>
    <sheet name="TSD_034" sheetId="37" r:id="rId34"/>
    <sheet name="TSD_035" sheetId="38" r:id="rId35"/>
    <sheet name="TSD_036" sheetId="49" r:id="rId36"/>
    <sheet name="TSD_040" sheetId="39" r:id="rId37"/>
    <sheet name="TSD_041" sheetId="40" r:id="rId38"/>
    <sheet name="TSD_042" sheetId="41" r:id="rId39"/>
    <sheet name="TSD_043" sheetId="42" r:id="rId40"/>
    <sheet name="TSD_044" sheetId="47" r:id="rId41"/>
    <sheet name="TSD_045" sheetId="43" r:id="rId42"/>
    <sheet name="TSD_046" sheetId="45" r:id="rId43"/>
    <sheet name="TSD_047" sheetId="46" r:id="rId44"/>
    <sheet name="Sheet1" sheetId="48" r:id="rId45"/>
  </sheets>
  <definedNames>
    <definedName name="_ftn1" localSheetId="1">'TSD_001'!#REF!</definedName>
    <definedName name="_ftnref1" localSheetId="1">'TSD_007'!$B$2</definedName>
    <definedName name="_Ref149713609" localSheetId="8">#REF!</definedName>
    <definedName name="_Ref214770848" localSheetId="8">'TSD_008'!$B$2</definedName>
    <definedName name="_Toc274205761" localSheetId="8">#REF!</definedName>
  </definedNames>
  <calcPr calcId="162913"/>
</workbook>
</file>

<file path=xl/comments32.xml><?xml version="1.0" encoding="utf-8"?>
<comments xmlns="http://schemas.openxmlformats.org/spreadsheetml/2006/main">
  <authors>
    <author>Debie Kadow</author>
  </authors>
  <commentList>
    <comment ref="B5" authorId="0">
      <text>
        <r>
          <rPr>
            <sz val="11"/>
            <rFont val="Tahoma"/>
            <family val="2"/>
          </rPr>
          <t>ESCOSA - * Heywood (SA/Vic) Interconnector based on 2 circuits from the SA/Vic border to Para substation</t>
        </r>
        <r>
          <rPr>
            <sz val="8"/>
            <rFont val="Tahoma"/>
            <family val="2"/>
          </rPr>
          <t xml:space="preserve">
</t>
        </r>
      </text>
    </comment>
  </commentList>
</comments>
</file>

<file path=xl/comments34.xml><?xml version="1.0" encoding="utf-8"?>
<comments xmlns="http://schemas.openxmlformats.org/spreadsheetml/2006/main">
  <authors>
    <author>Debie Kadow</author>
  </authors>
  <commentList>
    <comment ref="C10" authorId="0">
      <text>
        <r>
          <rPr>
            <sz val="8"/>
            <rFont val="Tahoma"/>
            <family val="2"/>
          </rPr>
          <t>ESCOSA- to be defined by OTR &amp; ElectraNet</t>
        </r>
      </text>
    </comment>
  </commentList>
</comments>
</file>

<file path=xl/sharedStrings.xml><?xml version="1.0" encoding="utf-8"?>
<sst xmlns="http://schemas.openxmlformats.org/spreadsheetml/2006/main" count="2113" uniqueCount="472">
  <si>
    <t>Measure</t>
  </si>
  <si>
    <t>2000/01</t>
  </si>
  <si>
    <t>2001/02</t>
  </si>
  <si>
    <t>2002/03</t>
  </si>
  <si>
    <t>2003/04</t>
  </si>
  <si>
    <t>2004/05</t>
  </si>
  <si>
    <t>2005/06</t>
  </si>
  <si>
    <t>2006/07</t>
  </si>
  <si>
    <t>2007/08</t>
  </si>
  <si>
    <t>2008/09</t>
  </si>
  <si>
    <t>Number of calls</t>
  </si>
  <si>
    <t>Percentage of calls answered within 30 seconds</t>
  </si>
  <si>
    <t>2009/10</t>
  </si>
  <si>
    <t>2010/11</t>
  </si>
  <si>
    <t>Number of written enquiries</t>
  </si>
  <si>
    <t>Number of planned interruptions</t>
  </si>
  <si>
    <t>% planned interruptions where written notification to affected customers is more than 4 business days</t>
  </si>
  <si>
    <t>Number of appointments</t>
  </si>
  <si>
    <t>Number of new supply addresses connected</t>
  </si>
  <si>
    <t>Number of new supply addresses not connected within the prescribed period</t>
  </si>
  <si>
    <t>Percentage of new supply addresses connected within the prescribed period</t>
  </si>
  <si>
    <t>No. street light faults not repaired within 5 business days</t>
  </si>
  <si>
    <t>% of street light faults repaired within 5 business days</t>
  </si>
  <si>
    <t>Average no. business days to repair street light faults</t>
  </si>
  <si>
    <t>N/A</t>
  </si>
  <si>
    <t>No. street light faults not repaired within 10 business days</t>
  </si>
  <si>
    <t>Requirement</t>
  </si>
  <si>
    <t>Timeliness of street light repairs - Metro/Other
 - Within 5 business days</t>
  </si>
  <si>
    <t>Timeliness of street light repairs - Country
 - Within 10 business days</t>
  </si>
  <si>
    <t>Timeliness of appointments
 - No more than 15 minutes late</t>
  </si>
  <si>
    <t>Promptness of new connections
 - Within 6 business days</t>
  </si>
  <si>
    <t>Duration of supply interruption  &gt;12 and ≤15h</t>
  </si>
  <si>
    <t>Duration of supply interruption  &gt;15 and ≤18h</t>
  </si>
  <si>
    <t>Duration of supply interruption  &gt;18 and ≤24h</t>
  </si>
  <si>
    <t>Duration of supply interruption  &gt;24h</t>
  </si>
  <si>
    <t>% written enquiries responded to within 5 business days</t>
  </si>
  <si>
    <t>Region</t>
  </si>
  <si>
    <t>Total  (State-wide)</t>
  </si>
  <si>
    <t>ABA = Adelaide Business Area;  MMA = Major Metropolitan Areas;  CEN = Central;  EHFP = Eastern Hills &amp; Fleurieu Peninsula, UNEP = Upper North &amp; Eyre Peninsula;  SE = South-East;  KI = Kangaroo Island</t>
  </si>
  <si>
    <t>Weather</t>
  </si>
  <si>
    <t>Equipment Failure</t>
  </si>
  <si>
    <t>Planned Interruption</t>
  </si>
  <si>
    <t>Operational Factors</t>
  </si>
  <si>
    <t>Third Party</t>
  </si>
  <si>
    <t>Unknown</t>
  </si>
  <si>
    <t>Other</t>
  </si>
  <si>
    <t>ABA - 90% of customers restored within 2 hours</t>
  </si>
  <si>
    <t>ABA - 95% of customers restored within 3 hours</t>
  </si>
  <si>
    <t>MMA - 90% of customers restored within 3 hours</t>
  </si>
  <si>
    <t>MMA - 80% of customers restored within 2 hours</t>
  </si>
  <si>
    <t>CEN - 80% of customers restored within 3 hours</t>
  </si>
  <si>
    <t>CEN - 90% of customers restored within 5 hours</t>
  </si>
  <si>
    <t>EHFP - 80% of customers restored within 3 hours</t>
  </si>
  <si>
    <t>EHFP - 90% of customers restored within 4 hours</t>
  </si>
  <si>
    <t>UNEP - 80% of customers restored within 4 hours</t>
  </si>
  <si>
    <t>UNEP - 90% of customers restored within 6 hours</t>
  </si>
  <si>
    <t>SE - 80% of customers restored within 4 hours</t>
  </si>
  <si>
    <t>SE - 90% of customers restored within 5 hours</t>
  </si>
  <si>
    <t>KI - Performance Standard Not Applicable</t>
  </si>
  <si>
    <t>Performance Measure</t>
  </si>
  <si>
    <t>2010-15 TARGETS</t>
  </si>
  <si>
    <t>-</t>
  </si>
  <si>
    <t>The Commission is not collecting MAIFI data during the current regulatory period 2010-2015. Subject to further monitoring and future AER reporting requirements.</t>
  </si>
  <si>
    <t>Adelaide Business Area Reliability Performance</t>
  </si>
  <si>
    <t>Major Metropolitan Areas Reliability Performance</t>
  </si>
  <si>
    <t>Central Region Reliability Performance</t>
  </si>
  <si>
    <t>Eastern Hills/Fleurieu Peninsula Region Reliability Performance</t>
  </si>
  <si>
    <t>Upper North/Eyre Peninsula Region Reliability Performance</t>
  </si>
  <si>
    <t>South East Region Reliability Performance</t>
  </si>
  <si>
    <t>Kangaroo Island Region Reliability Performance</t>
  </si>
  <si>
    <t>Frequency of supply  &gt;9 and ≤12 interruptions</t>
  </si>
  <si>
    <t>Frequency of supply  &gt;12 and ≤15 interruptions</t>
  </si>
  <si>
    <t>Frequency of supply  &gt;15 interruptions</t>
  </si>
  <si>
    <t>TARGET</t>
  </si>
  <si>
    <t xml:space="preserve">Adelaide Business Area </t>
  </si>
  <si>
    <t>Major Metropolitan Areas</t>
  </si>
  <si>
    <t>Central</t>
  </si>
  <si>
    <t>Eastern Hills &amp; Fleurieu Peninsula</t>
  </si>
  <si>
    <t>Upper North &amp; Eyre Peninsula</t>
  </si>
  <si>
    <t>South East</t>
  </si>
  <si>
    <t>Kangaroo Island</t>
  </si>
  <si>
    <t>Adelaide Business Area</t>
  </si>
  <si>
    <t>IMPLIED TARGET</t>
  </si>
  <si>
    <t>Restoration of Supply</t>
  </si>
  <si>
    <t>90% within 2h</t>
  </si>
  <si>
    <t>95% within 3h</t>
  </si>
  <si>
    <r>
      <t>MAIFI (frequency)</t>
    </r>
    <r>
      <rPr>
        <vertAlign val="superscript"/>
        <sz val="11"/>
        <color theme="1"/>
        <rFont val="Calibri"/>
        <family val="2"/>
        <scheme val="minor"/>
      </rPr>
      <t>(1)</t>
    </r>
  </si>
  <si>
    <r>
      <rPr>
        <i/>
        <vertAlign val="superscript"/>
        <sz val="9"/>
        <color theme="1"/>
        <rFont val="Calibri"/>
        <family val="2"/>
        <scheme val="minor"/>
      </rPr>
      <t>(1)</t>
    </r>
    <r>
      <rPr>
        <i/>
        <sz val="9"/>
        <color theme="1"/>
        <rFont val="Calibri"/>
        <family val="2"/>
        <scheme val="minor"/>
      </rPr>
      <t xml:space="preserve"> Momentary Interruptions per Customer (MAIFI) means the total number of momentary interruptions (of less than 60 seconds duration) divided by the number of customers.</t>
    </r>
  </si>
  <si>
    <t>SAIDI</t>
  </si>
  <si>
    <t>SAIFI</t>
  </si>
  <si>
    <t>CAIDI</t>
  </si>
  <si>
    <t>CAIDI (Implied target)</t>
  </si>
  <si>
    <t>The Commission is not collecting MAIFI nor Restoration of Supply data during the current regulatory period 2010-2015. Subject to further monitoring and future AER reporting requirements.</t>
  </si>
  <si>
    <t>2011/12</t>
  </si>
  <si>
    <t>2012/13</t>
  </si>
  <si>
    <t>2013/14</t>
  </si>
  <si>
    <t>2014/15</t>
  </si>
  <si>
    <r>
      <t>MAIFI (frequency)</t>
    </r>
    <r>
      <rPr>
        <vertAlign val="superscript"/>
        <sz val="11"/>
        <rFont val="Calibri"/>
        <family val="2"/>
        <scheme val="minor"/>
      </rPr>
      <t>(1)</t>
    </r>
  </si>
  <si>
    <t>90% within 3h</t>
  </si>
  <si>
    <t>80% within 2h</t>
  </si>
  <si>
    <t xml:space="preserve">SAIDI </t>
  </si>
  <si>
    <t>CAIDI  (Implied target)</t>
  </si>
  <si>
    <t>80% within 3h</t>
  </si>
  <si>
    <t>90% within 5h</t>
  </si>
  <si>
    <t>Eastern Hills &amp; Fleurieu Peninsula Region Reliability Performance</t>
  </si>
  <si>
    <t>90% within 4h</t>
  </si>
  <si>
    <r>
      <t>88%</t>
    </r>
    <r>
      <rPr>
        <vertAlign val="superscript"/>
        <sz val="11"/>
        <color theme="1"/>
        <rFont val="Calibri"/>
        <family val="2"/>
        <scheme val="minor"/>
      </rPr>
      <t>(1)</t>
    </r>
  </si>
  <si>
    <t>% of street light faults reported repaired within 10 business days</t>
  </si>
  <si>
    <t>90% within 6h</t>
  </si>
  <si>
    <t>80% within 4h</t>
  </si>
  <si>
    <t>Energy Delivered to Network (GWh)</t>
  </si>
  <si>
    <t>Energy Delivered to Customers (GWh)</t>
  </si>
  <si>
    <t>Distribution Network Losses (%)</t>
  </si>
  <si>
    <t>Total paid</t>
  </si>
  <si>
    <t>Minimum amount paid per customer compensation event</t>
  </si>
  <si>
    <t>Maximum amount paid per customer compensation event</t>
  </si>
  <si>
    <t>Target</t>
  </si>
  <si>
    <t>Ave. outage duration (minutes)</t>
  </si>
  <si>
    <t>100-110</t>
  </si>
  <si>
    <t>No. of Interruptions</t>
  </si>
  <si>
    <t>System Minutes Off Supply</t>
  </si>
  <si>
    <t>DETAIL</t>
  </si>
  <si>
    <t>No. of Severe Weather Events</t>
  </si>
  <si>
    <t>Total SAIDI for Severe Weather events</t>
  </si>
  <si>
    <t>Normalised SAIDI</t>
  </si>
  <si>
    <t>99/00</t>
  </si>
  <si>
    <t>00/01</t>
  </si>
  <si>
    <t>01/02</t>
  </si>
  <si>
    <t>5-6</t>
  </si>
  <si>
    <t>Loss of Supply Event Frequency   &gt; 1.0 min</t>
  </si>
  <si>
    <t>Loss of Supply Event Frequency   &gt; 0.2 min</t>
  </si>
  <si>
    <t>(1)  A voltage variation event can impact on more than one customer.  A compensation event is defined as a network event that results in a breach of power quality standards and results in some damage to customer equipment.</t>
  </si>
  <si>
    <r>
      <t>Number of customer compensation events</t>
    </r>
    <r>
      <rPr>
        <vertAlign val="superscript"/>
        <sz val="11"/>
        <color theme="1"/>
        <rFont val="Calibri"/>
        <family val="2"/>
        <scheme val="minor"/>
      </rPr>
      <t>(1)</t>
    </r>
  </si>
  <si>
    <t xml:space="preserve">ElectraNet SA historical performance </t>
  </si>
  <si>
    <t>INDICATOR</t>
  </si>
  <si>
    <t>Back to Index</t>
  </si>
  <si>
    <t>Percentage of enquiries responded to in writing within 20 business days</t>
  </si>
  <si>
    <t>Number of enquiries seeking a written explanation for interruptions to supply</t>
  </si>
  <si>
    <t>Summary - Performance against Guaranteed Service Levels (Customer Payments)</t>
  </si>
  <si>
    <t>OP 2.2 - Statewide SAIDI attributable to transmission and Generation outages</t>
  </si>
  <si>
    <t>SAIDI (as reported in OP 2.1)</t>
  </si>
  <si>
    <t>SAIDI attributed to transmission outages</t>
  </si>
  <si>
    <t>SAIDI attributed to generation outages</t>
  </si>
  <si>
    <t>TOTAL</t>
  </si>
  <si>
    <t>OP 2.4 - Severe Weather Events - Total Overall and Normalised State-wide HV SAIDI</t>
  </si>
  <si>
    <t>OP 3.1 - Quality of Supply</t>
  </si>
  <si>
    <t>Number of customer enquiries</t>
  </si>
  <si>
    <t>Customers not advised of result within 20 business days</t>
  </si>
  <si>
    <t>Number of customers requiring changes to network supply arrangements</t>
  </si>
  <si>
    <t>Number of customers requiring changes to network supply arrangements, not completed within 60 days</t>
  </si>
  <si>
    <t>OP 4.5 - GSL: Frequency of Supply Interruptions</t>
  </si>
  <si>
    <t>OP 4.6 - GSL: Duration of Supply Interruptions</t>
  </si>
  <si>
    <t xml:space="preserve">INDEX:  TIME SERIES DATA - ELECTRANET - PERFORMANCE </t>
  </si>
  <si>
    <t>Detail</t>
  </si>
  <si>
    <t>98/99</t>
  </si>
  <si>
    <t>02/03</t>
  </si>
  <si>
    <t>03/04</t>
  </si>
  <si>
    <t>04/05</t>
  </si>
  <si>
    <t>05/06</t>
  </si>
  <si>
    <t>06/07</t>
  </si>
  <si>
    <t>07/08</t>
  </si>
  <si>
    <t>08/09</t>
  </si>
  <si>
    <t>09/10</t>
  </si>
  <si>
    <t>10/11</t>
  </si>
  <si>
    <t>Heywood - Import GWh</t>
  </si>
  <si>
    <t>─</t>
  </si>
  <si>
    <t>Heywood - Export GWh</t>
  </si>
  <si>
    <t>Murraylink – Import GWh</t>
  </si>
  <si>
    <t>Indicator</t>
  </si>
  <si>
    <t>Total number of requests by a generator, distributor, or transmission customer to provide a written response explaining any interruption or restriction to Transmission services</t>
  </si>
  <si>
    <t>Percentage of requests answered with a written response within ten (10) business days by the Licensee</t>
  </si>
  <si>
    <r>
      <t xml:space="preserve">Number of requests answered with a written response within ten (10) business days by the </t>
    </r>
    <r>
      <rPr>
        <i/>
        <sz val="11"/>
        <rFont val="Calibri"/>
        <family val="2"/>
        <scheme val="minor"/>
      </rPr>
      <t>Licensee</t>
    </r>
  </si>
  <si>
    <t>Interconnector Availability* (%)</t>
  </si>
  <si>
    <t>n/a</t>
  </si>
  <si>
    <t>Transmission Line Availability (%)</t>
  </si>
  <si>
    <t>Electricity delivered at transmission exits (MWh)</t>
  </si>
  <si>
    <t>Circuit length (km)</t>
  </si>
  <si>
    <t>Substation Routine Task Rate</t>
  </si>
  <si>
    <t>Line Routine Task Rate</t>
  </si>
  <si>
    <t>Substation Corrective Task Rate</t>
  </si>
  <si>
    <t>Line Corrective Task Rate</t>
  </si>
  <si>
    <t>Vegetation infringements</t>
  </si>
  <si>
    <t>_</t>
  </si>
  <si>
    <t>Emergency Cuts</t>
  </si>
  <si>
    <t>Fire Starts</t>
  </si>
  <si>
    <t>Major plant failure events</t>
  </si>
  <si>
    <t>Plant related safety events</t>
  </si>
  <si>
    <t>Electric shock reports</t>
  </si>
  <si>
    <t>Switching incident rate %</t>
  </si>
  <si>
    <r>
      <t xml:space="preserve">Total number of new </t>
    </r>
    <r>
      <rPr>
        <sz val="11"/>
        <color theme="1"/>
        <rFont val="Calibri"/>
        <family val="2"/>
        <scheme val="minor"/>
      </rPr>
      <t>supply addresses connected</t>
    </r>
  </si>
  <si>
    <r>
      <t xml:space="preserve">Total number of new </t>
    </r>
    <r>
      <rPr>
        <sz val="11"/>
        <color theme="1"/>
        <rFont val="Calibri"/>
        <family val="2"/>
        <scheme val="minor"/>
      </rPr>
      <t>supply addresses not connected by licensee on a date agreed with the customer, or where no date has been agreed with the customer, within 20 business days after the necessary pre-conditions have been met</t>
    </r>
  </si>
  <si>
    <r>
      <t xml:space="preserve">Total number of previously connected </t>
    </r>
    <r>
      <rPr>
        <sz val="11"/>
        <color theme="1"/>
        <rFont val="Calibri"/>
        <family val="2"/>
        <scheme val="minor"/>
      </rPr>
      <t>supply addresses re-connected</t>
    </r>
  </si>
  <si>
    <r>
      <t xml:space="preserve">Total number of previously connected </t>
    </r>
    <r>
      <rPr>
        <sz val="11"/>
        <color theme="1"/>
        <rFont val="Calibri"/>
        <family val="2"/>
        <scheme val="minor"/>
      </rPr>
      <t>supply addresses not connected by licensee within one business day of receiving notification from the retailer and after the necessary pre-conditions have been met</t>
    </r>
  </si>
  <si>
    <t>Number of network extension and expansion projects approved during period</t>
  </si>
  <si>
    <t>Amount ($) charged to customers during the period for network extensions and expansions</t>
  </si>
  <si>
    <r>
      <t xml:space="preserve">Number of network extensions and expansions approved involving a </t>
    </r>
    <r>
      <rPr>
        <sz val="11"/>
        <color theme="1"/>
        <rFont val="Calibri"/>
        <family val="2"/>
        <scheme val="minor"/>
      </rPr>
      <t>customer contribution</t>
    </r>
  </si>
  <si>
    <t>Number of metering installations replaced (clause 6.2.1)</t>
  </si>
  <si>
    <t>Number of customers requesting relight service following replacement of metering installation (clause 6.2.1)</t>
  </si>
  <si>
    <r>
      <t xml:space="preserve">Number of </t>
    </r>
    <r>
      <rPr>
        <b/>
        <i/>
        <sz val="11"/>
        <color theme="1"/>
        <rFont val="Calibri"/>
        <family val="2"/>
        <scheme val="minor"/>
      </rPr>
      <t>Planned</t>
    </r>
    <r>
      <rPr>
        <i/>
        <sz val="11"/>
        <color theme="1"/>
        <rFont val="Calibri"/>
        <family val="2"/>
        <scheme val="minor"/>
      </rPr>
      <t xml:space="preserve"> </t>
    </r>
    <r>
      <rPr>
        <b/>
        <i/>
        <sz val="11"/>
        <color theme="1"/>
        <rFont val="Calibri"/>
        <family val="2"/>
        <scheme val="minor"/>
      </rPr>
      <t>Interruptions</t>
    </r>
    <r>
      <rPr>
        <b/>
        <sz val="11"/>
        <color theme="1"/>
        <rFont val="Calibri"/>
        <family val="2"/>
        <scheme val="minor"/>
      </rPr>
      <t xml:space="preserve"> </t>
    </r>
    <r>
      <rPr>
        <sz val="11"/>
        <color theme="1"/>
        <rFont val="Calibri"/>
        <family val="2"/>
        <scheme val="minor"/>
      </rPr>
      <t>(clause 6.1.1)</t>
    </r>
  </si>
  <si>
    <t>Number of Unplanned Interruptions*</t>
  </si>
  <si>
    <r>
      <rPr>
        <sz val="11"/>
        <color theme="1"/>
        <rFont val="Calibri"/>
        <family val="2"/>
        <scheme val="minor"/>
      </rPr>
      <t>*</t>
    </r>
    <r>
      <rPr>
        <sz val="8"/>
        <color theme="1"/>
        <rFont val="Calibri"/>
        <family val="2"/>
        <scheme val="minor"/>
      </rPr>
      <t xml:space="preserve"> Including Major Interruptions and domestic service damages.</t>
    </r>
  </si>
  <si>
    <t>Total Number of Customers affected</t>
  </si>
  <si>
    <t>Total Number of Major Interruptions</t>
  </si>
  <si>
    <t>Performance Indicator</t>
  </si>
  <si>
    <t>Number of over-pressurisations</t>
  </si>
  <si>
    <t>Number of instances of third party damage (mains and services)</t>
  </si>
  <si>
    <t>Number of locations provided to third parties</t>
  </si>
  <si>
    <t>Number of publicly reported leaks where no leak was found</t>
  </si>
  <si>
    <t>Number of leaks detected by Leakage Surveys per km of surveyed mains</t>
  </si>
  <si>
    <t>Number of regulator failures (including active) per year</t>
  </si>
  <si>
    <t>Number of training hours per SA operations employee/contractor</t>
  </si>
  <si>
    <t>Number of completed emergency exercises</t>
  </si>
  <si>
    <r>
      <t>Number of publicly reported leaks (mains and inlets, excluding 3</t>
    </r>
    <r>
      <rPr>
        <vertAlign val="superscript"/>
        <sz val="11"/>
        <color theme="1"/>
        <rFont val="Calibri"/>
        <family val="2"/>
        <scheme val="minor"/>
      </rPr>
      <t>rd</t>
    </r>
    <r>
      <rPr>
        <sz val="11"/>
        <color theme="1"/>
        <rFont val="Calibri"/>
        <family val="2"/>
        <scheme val="minor"/>
      </rPr>
      <t xml:space="preserve"> party damage above)</t>
    </r>
  </si>
  <si>
    <r>
      <t xml:space="preserve">Number of instances where </t>
    </r>
    <r>
      <rPr>
        <sz val="11"/>
        <color theme="1"/>
        <rFont val="Calibri"/>
        <family val="2"/>
        <scheme val="minor"/>
      </rPr>
      <t>gas enters a building from a mains or inlet leak</t>
    </r>
  </si>
  <si>
    <r>
      <t xml:space="preserve">Number of fires sourced by a </t>
    </r>
    <r>
      <rPr>
        <sz val="11"/>
        <color theme="1"/>
        <rFont val="Calibri"/>
        <family val="2"/>
        <scheme val="minor"/>
      </rPr>
      <t>gas leak from the network</t>
    </r>
  </si>
  <si>
    <r>
      <t xml:space="preserve">Number of instances and average duration of out of specification </t>
    </r>
    <r>
      <rPr>
        <sz val="11"/>
        <color theme="1"/>
        <rFont val="Calibri"/>
        <family val="2"/>
        <scheme val="minor"/>
      </rPr>
      <t>gas entering the network (including out of specification odorising level)</t>
    </r>
  </si>
  <si>
    <r>
      <t xml:space="preserve">Number of evacuations (CBD or other) directly attributed to a </t>
    </r>
    <r>
      <rPr>
        <sz val="11"/>
        <color theme="1"/>
        <rFont val="Calibri"/>
        <family val="2"/>
        <scheme val="minor"/>
      </rPr>
      <t>gas leak from mains or inlet</t>
    </r>
  </si>
  <si>
    <r>
      <t xml:space="preserve">Number of incidents involving attendance of the Fire Brigade and/or emergency services related to a </t>
    </r>
    <r>
      <rPr>
        <sz val="11"/>
        <color theme="1"/>
        <rFont val="Calibri"/>
        <family val="2"/>
        <scheme val="minor"/>
      </rPr>
      <t>gas leak</t>
    </r>
  </si>
  <si>
    <r>
      <t xml:space="preserve">Number of incidents of stolen </t>
    </r>
    <r>
      <rPr>
        <sz val="11"/>
        <color theme="1"/>
        <rFont val="Calibri"/>
        <family val="2"/>
        <scheme val="minor"/>
      </rPr>
      <t xml:space="preserve">gas </t>
    </r>
  </si>
  <si>
    <r>
      <rPr>
        <sz val="11"/>
        <color theme="1"/>
        <rFont val="Calibri"/>
        <family val="2"/>
        <scheme val="minor"/>
      </rPr>
      <t>*</t>
    </r>
    <r>
      <rPr>
        <sz val="8"/>
        <color theme="1"/>
        <rFont val="Calibri"/>
        <family val="2"/>
        <scheme val="minor"/>
      </rPr>
      <t xml:space="preserve"> Unaccounted for gas must be reported using unadjusted data provided under the AEMO methodology, as at the end of the relevant reporting period.</t>
    </r>
  </si>
  <si>
    <t>Originally Reported (Tj)</t>
  </si>
  <si>
    <t>Revised (Tj)</t>
  </si>
  <si>
    <t>Variance (Tj)</t>
  </si>
  <si>
    <t>11/12</t>
  </si>
  <si>
    <t>12/13</t>
  </si>
  <si>
    <t>13/14</t>
  </si>
  <si>
    <t>14/15</t>
  </si>
  <si>
    <t>15/16</t>
  </si>
  <si>
    <r>
      <rPr>
        <sz val="11"/>
        <color theme="1"/>
        <rFont val="Arial Narrow"/>
        <family val="2"/>
      </rPr>
      <t xml:space="preserve">** </t>
    </r>
    <r>
      <rPr>
        <sz val="8"/>
        <color theme="1"/>
        <rFont val="Arial Narrow"/>
        <family val="2"/>
      </rPr>
      <t>Envestra must provide updated historical unaccounted for gas data using unadjusted data provided under the AEMO methodology at the conclusion of the 425 day reconciliation process undertaken by AEMO.</t>
    </r>
  </si>
  <si>
    <t>Cast iron and unprotected steel mains replaced</t>
  </si>
  <si>
    <t>Planned (km)</t>
  </si>
  <si>
    <t>Actual (km)</t>
  </si>
  <si>
    <t>Total mains replaced</t>
  </si>
  <si>
    <t>ADELAIDE METRO</t>
  </si>
  <si>
    <t>CBD</t>
  </si>
  <si>
    <t>MT GAMBIER</t>
  </si>
  <si>
    <t>MAINS REPLACEMENT PLAN</t>
  </si>
  <si>
    <t>Complaint</t>
  </si>
  <si>
    <t>Property Damage (e.g. sprinkler systems, stormwater pipes)</t>
  </si>
  <si>
    <t>Reinstatement (inadequate or delayed)</t>
  </si>
  <si>
    <t>Re-lighting Appliances</t>
  </si>
  <si>
    <t>Re-connection new tenant</t>
  </si>
  <si>
    <t>Disconnection in error</t>
  </si>
  <si>
    <r>
      <t xml:space="preserve">Detectability of </t>
    </r>
    <r>
      <rPr>
        <sz val="11"/>
        <color theme="1"/>
        <rFont val="Calibri"/>
        <family val="2"/>
        <scheme val="minor"/>
      </rPr>
      <t>gas by odour</t>
    </r>
  </si>
  <si>
    <r>
      <t xml:space="preserve">Inadequate </t>
    </r>
    <r>
      <rPr>
        <sz val="11"/>
        <color theme="1"/>
        <rFont val="Calibri"/>
        <family val="2"/>
        <scheme val="minor"/>
      </rPr>
      <t>gas supply pressure</t>
    </r>
  </si>
  <si>
    <r>
      <t xml:space="preserve">Inadequate notice of replacement of </t>
    </r>
    <r>
      <rPr>
        <sz val="11"/>
        <color theme="1"/>
        <rFont val="Calibri"/>
        <family val="2"/>
        <scheme val="minor"/>
      </rPr>
      <t>metering installation and pilot relight service (Gas Distribution Code, Clause 6.2.1)</t>
    </r>
  </si>
  <si>
    <r>
      <t xml:space="preserve">Explanation for interruption to supply not provided within 20 </t>
    </r>
    <r>
      <rPr>
        <sz val="11"/>
        <color theme="1"/>
        <rFont val="Calibri"/>
        <family val="2"/>
        <scheme val="minor"/>
      </rPr>
      <t>business days of customer request (Gas Distribution Code, Clause 6.4.1)</t>
    </r>
  </si>
  <si>
    <r>
      <rPr>
        <u val="single"/>
        <sz val="11"/>
        <rFont val="Calibri"/>
        <family val="2"/>
        <scheme val="minor"/>
      </rPr>
      <t>Timeliness of connection:</t>
    </r>
    <r>
      <rPr>
        <sz val="11"/>
        <rFont val="Calibri"/>
        <family val="2"/>
        <scheme val="minor"/>
      </rPr>
      <t xml:space="preserve"> previously connected (within 1 business day, Gas Distribution Code, Clause 3.1.1);</t>
    </r>
  </si>
  <si>
    <r>
      <rPr>
        <u val="single"/>
        <sz val="11"/>
        <rFont val="Calibri"/>
        <family val="2"/>
        <scheme val="minor"/>
      </rPr>
      <t>Timeliness of connection:</t>
    </r>
    <r>
      <rPr>
        <sz val="11"/>
        <rFont val="Calibri"/>
        <family val="2"/>
        <scheme val="minor"/>
      </rPr>
      <t xml:space="preserve"> </t>
    </r>
    <r>
      <rPr>
        <sz val="11"/>
        <color theme="1"/>
        <rFont val="Calibri"/>
        <family val="2"/>
        <scheme val="minor"/>
      </rPr>
      <t>new connection (as agreed with customer, or, where no date is agreed, within 20 business days, Gas Distribution Code, Clause 3.2.1)</t>
    </r>
  </si>
  <si>
    <t>&lt;20</t>
  </si>
  <si>
    <t>&lt;12</t>
  </si>
  <si>
    <t>Direct Complaints</t>
  </si>
  <si>
    <t>Ombudsman Complaints</t>
  </si>
  <si>
    <t xml:space="preserve">Any other relevant matter </t>
  </si>
  <si>
    <t>Requirement for Gasfitter's Licence Number to order connection</t>
  </si>
  <si>
    <t>Complaints received via the Office of Technical Regulator</t>
  </si>
  <si>
    <t>Inlet/Meter Location</t>
  </si>
  <si>
    <t>Adelaide Metro Network (Tj)</t>
  </si>
  <si>
    <t>Mt Gambier Network (Tj)</t>
  </si>
  <si>
    <t>Other networks Network (Tj)</t>
  </si>
  <si>
    <t>TOTAL (Tj)</t>
  </si>
  <si>
    <t>Customer type</t>
  </si>
  <si>
    <t>Domestic, Industrial &amp; Commercial &lt; 10Tj</t>
  </si>
  <si>
    <t>Transmission Pipeline</t>
  </si>
  <si>
    <t>Moomba</t>
  </si>
  <si>
    <t>South-East</t>
  </si>
  <si>
    <t>Farm taps</t>
  </si>
  <si>
    <t>SEAGas</t>
  </si>
  <si>
    <t>Subtotal</t>
  </si>
  <si>
    <t>Farmtaps</t>
  </si>
  <si>
    <t>Table (g) Gas  distributed to customers</t>
  </si>
  <si>
    <r>
      <t xml:space="preserve">LEVEL OF UNACCOUNTED FOR GAS </t>
    </r>
    <r>
      <rPr>
        <sz val="11"/>
        <color rgb="FF000000"/>
        <rFont val="Calibri"/>
        <family val="2"/>
        <scheme val="minor"/>
      </rPr>
      <t>- Level of unaccounted for gas determined by AEMO*(monthly)</t>
    </r>
  </si>
  <si>
    <r>
      <t xml:space="preserve">RECONCILED LEVEL OF UNACCOUNTED FOR GAS DETERMINED BY AEMO** </t>
    </r>
    <r>
      <rPr>
        <sz val="11"/>
        <color rgb="FF000000"/>
        <rFont val="Calibri"/>
        <family val="2"/>
        <scheme val="minor"/>
      </rPr>
      <t>(ANNUALLY)</t>
    </r>
  </si>
  <si>
    <r>
      <t xml:space="preserve">Industrial and Commercial </t>
    </r>
    <r>
      <rPr>
        <sz val="11"/>
        <rFont val="Calibri"/>
        <family val="2"/>
      </rPr>
      <t>≥</t>
    </r>
    <r>
      <rPr>
        <sz val="11"/>
        <rFont val="Calibri"/>
        <family val="2"/>
        <scheme val="minor"/>
      </rPr>
      <t xml:space="preserve"> 10Tj</t>
    </r>
  </si>
  <si>
    <t>MAINS REPLACEMENT - TOTAL</t>
  </si>
  <si>
    <t>Total CI and unprotected steel mains replaced</t>
  </si>
  <si>
    <t xml:space="preserve">(1)  Refer AEMO web site; www.aemo.com.au   </t>
  </si>
  <si>
    <r>
      <t xml:space="preserve">Interconnector Import/Export Details </t>
    </r>
    <r>
      <rPr>
        <vertAlign val="superscript"/>
        <sz val="12"/>
        <color theme="1"/>
        <rFont val="Calibri"/>
        <family val="2"/>
        <scheme val="minor"/>
      </rPr>
      <t>(1)</t>
    </r>
  </si>
  <si>
    <t>Work Sheet</t>
  </si>
  <si>
    <t>TSD_001</t>
  </si>
  <si>
    <t>TSD_002</t>
  </si>
  <si>
    <t>TSD_003</t>
  </si>
  <si>
    <t>TSD_004</t>
  </si>
  <si>
    <t>TSD_005</t>
  </si>
  <si>
    <t>TSD_006</t>
  </si>
  <si>
    <t>TSD_007</t>
  </si>
  <si>
    <t>TSD_008</t>
  </si>
  <si>
    <t>TSD_009</t>
  </si>
  <si>
    <t>TSD_010</t>
  </si>
  <si>
    <t>TSD_011</t>
  </si>
  <si>
    <t>TSD_012</t>
  </si>
  <si>
    <t>TSD_013</t>
  </si>
  <si>
    <t>TSD_014</t>
  </si>
  <si>
    <t>TSD_015</t>
  </si>
  <si>
    <t>TSD_016</t>
  </si>
  <si>
    <t>TSD_017</t>
  </si>
  <si>
    <t>TSD_018</t>
  </si>
  <si>
    <t>TSD_019</t>
  </si>
  <si>
    <t>TSD_020</t>
  </si>
  <si>
    <t>TSD_021</t>
  </si>
  <si>
    <t>TSD_022</t>
  </si>
  <si>
    <t>TSD_023</t>
  </si>
  <si>
    <t>TSD_024</t>
  </si>
  <si>
    <t>TSD_025</t>
  </si>
  <si>
    <t>TSD_026</t>
  </si>
  <si>
    <t>TSD_027</t>
  </si>
  <si>
    <t>TSD_028</t>
  </si>
  <si>
    <t>TSD_032</t>
  </si>
  <si>
    <t>TSD_033</t>
  </si>
  <si>
    <t>TSD_034</t>
  </si>
  <si>
    <t>TSD_035</t>
  </si>
  <si>
    <t>TSD_040</t>
  </si>
  <si>
    <t>TSD_041</t>
  </si>
  <si>
    <t>TSD_042</t>
  </si>
  <si>
    <t>TSD_043</t>
  </si>
  <si>
    <t>TSD_044</t>
  </si>
  <si>
    <t>TSD_045</t>
  </si>
  <si>
    <t>TSD_030</t>
  </si>
  <si>
    <t>TSD_031</t>
  </si>
  <si>
    <t>TSD_046</t>
  </si>
  <si>
    <t>TSD_047</t>
  </si>
  <si>
    <t>UAFG Theoretical not incl farmtaps</t>
  </si>
  <si>
    <t>UAFG Theoretical total gas</t>
  </si>
  <si>
    <t>^ Unaccounted for gas 2004/05 to 2009/10 as reported by Technical Regulator</t>
  </si>
  <si>
    <t>OP 1.1 - SA Power Networks’ performance against time to respond to telephone calls</t>
  </si>
  <si>
    <t>OP 1.2 - SA Power Networks’ performance against time to respond to written enquiries</t>
  </si>
  <si>
    <t>OP 1.3 - SA Power Networks’ performance against time to respond to enquiries requesting a written response</t>
  </si>
  <si>
    <t>OP 1.4 - SA Power Networks’ planned interruption notification performance</t>
  </si>
  <si>
    <t>OP 2.1 - Distribution Code Reliability Performance Targets, Measured Overall Performance of SA Power Networks (SAIDI)</t>
  </si>
  <si>
    <t>OP 2.3 - Distribution Code Reliability Performance Targets, Measured Overall Performance of SA Power Networks (SAIFI)</t>
  </si>
  <si>
    <t>OP 2.6 - Interruption Cause Analysis for SA Power Networks, Distribution Network (based on contribution to state-wide SAIDI)</t>
  </si>
  <si>
    <t>OP 3.2 - SA Power Networks’ Customer Compensation payments for Quality of Service (voltage variation)</t>
  </si>
  <si>
    <t>OP 4.1 - SA Power Networks’ Performance Against Timeliness of Appointments</t>
  </si>
  <si>
    <t>OP 4.2 - SA Power Networks’ Performance Against Promptness of Connection</t>
  </si>
  <si>
    <t>OP 4.3 - SA Power Networks’ Performance Against Timeliness of Street Light Repairs – Adelaide Business Area and Major Metropolitan Areas</t>
  </si>
  <si>
    <t>OP 4.4 - SA Power Networks’ Performance Against Timeliness of Street Light Repairs – Country Areas</t>
  </si>
  <si>
    <t>OP 6.1 - SA Power Networks’ Network Energy Losses</t>
  </si>
  <si>
    <t>Distribution Code Reliability Performance Targets, Measured Overall Performance of SA Power Networks (CAIDI) ** NOT CURRENT</t>
  </si>
  <si>
    <t>SA Power Networks’ performance against Time to Restore Supply service standards, Distribution Code ** NOT CURRENT</t>
  </si>
  <si>
    <t xml:space="preserve"> (1)  In 2003/04, the Commission reviewed the method of compiling telephone response data, and in particular the treatment of the integrated voice response (IVR) service offered by SA Power Networks.  The data for 2000/01, 2001/02 and 2002/03 has been recalculated on the basis of the new method.</t>
  </si>
  <si>
    <t>OP 2.1 - Distribution Code Reliability Performance Targets, Measured Overall Performance of SA Power Networks (SAIDI - Minutes)</t>
  </si>
  <si>
    <t>OP 2.3 - Distribution Code Reliability Performance Targets, Measured Overall Performance of SA Power Networks (SAIFI - Frequency p.a.)</t>
  </si>
  <si>
    <t>OP 2.6 - Interruption cause analysis for SA Power Networks' distribution network (based on contribution to state-wide SAIDI)</t>
  </si>
  <si>
    <t>Number of appointments where SA Power Networks is more than 15 minutes late</t>
  </si>
  <si>
    <t>Percentage of appointments where SA Power Networks is not more than 15 minutes late</t>
  </si>
  <si>
    <t>Amounts paid to customers where SA Power Networks is more than 15 minutes late</t>
  </si>
  <si>
    <t>Amounts paid to customers where SA Power Networks failed to connect new supply addresses within the prescribed period</t>
  </si>
  <si>
    <t>Customer payments where SA Power Networks failed to effect repairs within 5 business days</t>
  </si>
  <si>
    <t>Customer payments where SA Power Networks failed to effect repairs within 10 business days</t>
  </si>
  <si>
    <t xml:space="preserve">Note 1: SA Power Networks is not required to report CAIDI performance in the current Service Standards for 2010-2015 </t>
  </si>
  <si>
    <t>Note 1: SA Power Networks is not required to report restoration performance in the current Service Standards for 2010-2015.</t>
  </si>
  <si>
    <t xml:space="preserve">Payment total   </t>
  </si>
  <si>
    <t xml:space="preserve">Frequency of supply  &gt;9 and ≤12 interruptions   </t>
  </si>
  <si>
    <t xml:space="preserve">Frequency of supply  &gt;12 and ≤15 interruptions   </t>
  </si>
  <si>
    <t xml:space="preserve">Frequency of supply  &gt;15 interruptions   </t>
  </si>
  <si>
    <t xml:space="preserve">Duration of supply interruption  &gt;12 and ≤15h   </t>
  </si>
  <si>
    <t xml:space="preserve">Duration of supply interruption  &gt;15 and ≤18h   </t>
  </si>
  <si>
    <t xml:space="preserve">Duration of supply interruption  &gt;18 and ≤24h   </t>
  </si>
  <si>
    <t xml:space="preserve">TOTAL   </t>
  </si>
  <si>
    <t>Losses Reported 00/01 to 06/07 (error)</t>
  </si>
  <si>
    <r>
      <t>Distribution Code Reliability Performance Targets, Measured Overall Performance of SA Power Networks (CAIDI - Minutes)</t>
    </r>
    <r>
      <rPr>
        <i/>
        <vertAlign val="superscript"/>
        <sz val="12"/>
        <color theme="1"/>
        <rFont val="Calibri"/>
        <family val="2"/>
        <scheme val="minor"/>
      </rPr>
      <t>(1)</t>
    </r>
  </si>
  <si>
    <r>
      <t>SA Power Networks’ performance against Time to Restore Supply service standards,</t>
    </r>
    <r>
      <rPr>
        <i/>
        <vertAlign val="superscript"/>
        <sz val="12"/>
        <color theme="1"/>
        <rFont val="Calibri"/>
        <family val="2"/>
        <scheme val="minor"/>
      </rPr>
      <t>(1)</t>
    </r>
    <r>
      <rPr>
        <b/>
        <i/>
        <sz val="12"/>
        <color theme="1"/>
        <rFont val="Calibri"/>
        <family val="2"/>
        <scheme val="minor"/>
      </rPr>
      <t xml:space="preserve"> Distribution Code</t>
    </r>
  </si>
  <si>
    <t>Annual SAIDI Severe Weather Events (min)</t>
  </si>
  <si>
    <r>
      <t>Annual SAIDI Severe Weather Events (min)</t>
    </r>
    <r>
      <rPr>
        <vertAlign val="superscript"/>
        <sz val="11"/>
        <color theme="1"/>
        <rFont val="Calibri"/>
        <family val="2"/>
        <scheme val="minor"/>
      </rPr>
      <t>(2)</t>
    </r>
  </si>
  <si>
    <r>
      <rPr>
        <i/>
        <vertAlign val="superscript"/>
        <sz val="9"/>
        <color theme="1"/>
        <rFont val="Calibri"/>
        <family val="2"/>
        <scheme val="minor"/>
      </rPr>
      <t>(2)</t>
    </r>
    <r>
      <rPr>
        <i/>
        <sz val="9"/>
        <color theme="1"/>
        <rFont val="Calibri"/>
        <family val="2"/>
        <scheme val="minor"/>
      </rPr>
      <t xml:space="preserve"> A Severe Weather Event is defined as a weather related event where the contribution to regional SAIDI was the greater of three (3) minutes, or three (3) per cent of the Regional SAIDI standard in clause 1.1.3.1 of the Electricity Distribution Code.</t>
    </r>
  </si>
  <si>
    <t>2012/14</t>
  </si>
  <si>
    <t>OP 1.3 - SA Power Networks’ performance against time to respond to enquiries requesting a written response ** NOT CURRENT</t>
  </si>
  <si>
    <t>OP 1.4 - SA Power Networks’ planned interruption notification performance ** NOT CURRENT</t>
  </si>
  <si>
    <t>Note: From 2013, network performance in regard to planned interruptions is now reported under the national framework (NECF)</t>
  </si>
  <si>
    <t>Note: From 2013, network performance in regard to written explanations to interruptions to supply is now reported under the national framework (NECF)</t>
  </si>
  <si>
    <r>
      <t xml:space="preserve">Overall SAIDI </t>
    </r>
    <r>
      <rPr>
        <sz val="10"/>
        <color theme="1"/>
        <rFont val="Calibri"/>
        <family val="2"/>
        <scheme val="minor"/>
      </rPr>
      <t>(</t>
    </r>
    <r>
      <rPr>
        <i/>
        <sz val="10"/>
        <color theme="1"/>
        <rFont val="Calibri"/>
        <family val="2"/>
        <scheme val="minor"/>
      </rPr>
      <t>Annual Performance report</t>
    </r>
    <r>
      <rPr>
        <sz val="10"/>
        <color theme="1"/>
        <rFont val="Calibri"/>
        <family val="2"/>
        <scheme val="minor"/>
      </rPr>
      <t>)</t>
    </r>
  </si>
  <si>
    <t>Number of transmission line failures</t>
  </si>
  <si>
    <t>Number of transformer failures</t>
  </si>
  <si>
    <t xml:space="preserve"> </t>
  </si>
  <si>
    <t>Agreed Maximum Demand (MW)</t>
  </si>
  <si>
    <t>Murraylink - Export (GWh)</t>
  </si>
  <si>
    <t>Table (a) Gas entering distribution system (Tj)</t>
  </si>
  <si>
    <r>
      <t>Network Extension and Expansion Charges</t>
    </r>
    <r>
      <rPr>
        <sz val="12"/>
        <color rgb="FFFF0000"/>
        <rFont val="Calibri"/>
        <family val="2"/>
        <scheme val="minor"/>
      </rPr>
      <t xml:space="preserve"> - </t>
    </r>
    <r>
      <rPr>
        <i/>
        <sz val="12"/>
        <color rgb="FFFF0000"/>
        <rFont val="Calibri"/>
        <family val="2"/>
        <scheme val="minor"/>
      </rPr>
      <t>Discontinued from 2013. The Commisson is no longer responsible for costs associated with gas connections</t>
    </r>
  </si>
  <si>
    <t xml:space="preserve">OP1 (from September 2013) Major Interruptions </t>
  </si>
  <si>
    <t xml:space="preserve">OP 3 (from September 2013) Technical Information - Table (f) Other Technical Information </t>
  </si>
  <si>
    <t xml:space="preserve">Previously OP 6 </t>
  </si>
  <si>
    <t>OP 4 (from September 2013) Unaccounted for Gas and Mains Replacement Program (As Reported)</t>
  </si>
  <si>
    <t>Previously OP 7</t>
  </si>
  <si>
    <t xml:space="preserve">OP 2 (from September 2013) Statistical Information Table (a) and Table (g) </t>
  </si>
  <si>
    <t>OP 5 (from September 2013) Total Number of Complaints (Ombudsman and Direct contact)</t>
  </si>
  <si>
    <t>OP1(a) (from September 2013) – Connection Point Restoration Standards - Line Failure</t>
  </si>
  <si>
    <t>OP1(b) (from September 2013) – Connection Point Restoration Standards - Transformer Failure</t>
  </si>
  <si>
    <t>Previously OP 4a</t>
  </si>
  <si>
    <t xml:space="preserve">OP3 (from September 2013) – Operational Statistics – RELIABILITY (incorporating the information requirements of the Technical Regulator) </t>
  </si>
  <si>
    <t>Previously OP 4b</t>
  </si>
  <si>
    <t>OP3 (from September 2013) – Operational Statistics – STATISTICAL (incorporating the information requirements of the Technical Regulator)</t>
  </si>
  <si>
    <t>Previously OP 4d</t>
  </si>
  <si>
    <t>OP 3 – Operational Statistics - TECHNICAL - (incorporating the information requirements of the Technical Regulator)</t>
  </si>
  <si>
    <t xml:space="preserve">OP3 – Operational Statistics – RELIABILITY (incorporating the information requirements of the Technical Regulator) </t>
  </si>
  <si>
    <t>OP3 – Operational Statistics – STATISTICAL (incorporating the information requirements of the Technical Regulator)</t>
  </si>
  <si>
    <t>OP3 – Operational Statistics - TECHNICAL - (incorporating the information requirements of the Technical Regulator)</t>
  </si>
  <si>
    <t>16/17</t>
  </si>
  <si>
    <t>17/18</t>
  </si>
  <si>
    <t>This proforma deleted from 2013 - Requests for information on any interruptions or restrictions to the provision of transmission services (clause 3.4)</t>
  </si>
  <si>
    <t>OP1 –  Connection point restoration Standards</t>
  </si>
  <si>
    <t>OP1 – Connection point restoration Standards</t>
  </si>
  <si>
    <t>OP2 (from September 2013) – Power System Incidents</t>
  </si>
  <si>
    <t>OP2 – Power System Incidents</t>
  </si>
  <si>
    <t>OP4 (from September 2013) – Exit Point Demand Forecasts</t>
  </si>
  <si>
    <t>Year 2</t>
  </si>
  <si>
    <t>Year 3</t>
  </si>
  <si>
    <r>
      <t xml:space="preserve">Forecast Agreed Maximum Demand (MW)
</t>
    </r>
    <r>
      <rPr>
        <i/>
        <sz val="10"/>
        <rFont val="Calibri"/>
        <family val="2"/>
        <scheme val="minor"/>
      </rPr>
      <t>3 year forward demand forecasts</t>
    </r>
  </si>
  <si>
    <t>TSD_036</t>
  </si>
  <si>
    <t>OP  – Promptness of connection - **NOT CURRENT</t>
  </si>
  <si>
    <t>OP  – Network Extension and Expansion Charges - **NOT CURRENT</t>
  </si>
  <si>
    <t>OP  – Interruptions - **NOT CURRENT</t>
  </si>
  <si>
    <t>NOT CURRENT</t>
  </si>
  <si>
    <t>Industrial and Commercial ≥ 10Tj</t>
  </si>
  <si>
    <t>2015-20  MONITORING PURPOSES ONLY</t>
  </si>
  <si>
    <t>2015/16</t>
  </si>
  <si>
    <t>2016/17</t>
  </si>
  <si>
    <t>2017/18</t>
  </si>
  <si>
    <t>2018/19</t>
  </si>
  <si>
    <t>2019/20</t>
  </si>
  <si>
    <t>Ave</t>
  </si>
  <si>
    <r>
      <t>Number of  Interruptions</t>
    </r>
    <r>
      <rPr>
        <b/>
        <i/>
        <sz val="12"/>
        <color rgb="FFFF0000"/>
        <rFont val="Calibri"/>
        <family val="2"/>
        <scheme val="minor"/>
      </rPr>
      <t xml:space="preserve"> </t>
    </r>
    <r>
      <rPr>
        <i/>
        <sz val="12"/>
        <color rgb="FFFF0000"/>
        <rFont val="Calibri"/>
        <family val="2"/>
        <scheme val="minor"/>
      </rPr>
      <t>- Discontinued from 2013. Interruption data is now captured within the NECF</t>
    </r>
  </si>
  <si>
    <t>Note: For 2005/06 to 2009/10, SAIDI is for High Voltage network only. For 2010/11 onwards, includes Low Voltage SAIDI</t>
  </si>
  <si>
    <t xml:space="preserve">OP 2.4 - Severe Weather Events - Total Overall and Normalised Statewide unplanned SAIDI </t>
  </si>
  <si>
    <r>
      <t>Promptness of connection</t>
    </r>
    <r>
      <rPr>
        <i/>
        <sz val="12"/>
        <color rgb="FFFF0000"/>
        <rFont val="Calibri"/>
        <family val="2"/>
        <scheme val="minor"/>
      </rPr>
      <t xml:space="preserve"> - Discontinued. From 2013, customer service provisions are captured under the national framework (NECF)</t>
    </r>
  </si>
  <si>
    <t>Duration (customer minutes)</t>
  </si>
  <si>
    <t>CBD Feeder</t>
  </si>
  <si>
    <t>2015/2016</t>
  </si>
  <si>
    <t>2016/2017</t>
  </si>
  <si>
    <t>2017/2018</t>
  </si>
  <si>
    <t>2018/2019</t>
  </si>
  <si>
    <t>2019/2020</t>
  </si>
  <si>
    <t>2016-20 TARGETS</t>
  </si>
  <si>
    <t>Urban Feeder</t>
  </si>
  <si>
    <t>Short Rural Feeder</t>
  </si>
  <si>
    <t>Long Rural Feeder</t>
  </si>
  <si>
    <t>2015-20 TARGETS</t>
  </si>
  <si>
    <t xml:space="preserve">From 2015-16 Major Event Days (MED) are reported rather than the number of Severe Weather Events </t>
  </si>
  <si>
    <r>
      <t xml:space="preserve">Overall SAIDI </t>
    </r>
  </si>
  <si>
    <r>
      <t xml:space="preserve">Normalised SAIDI </t>
    </r>
    <r>
      <rPr>
        <i/>
        <sz val="10"/>
        <color theme="1"/>
        <rFont val="Calibri"/>
        <family val="2"/>
        <scheme val="minor"/>
      </rPr>
      <t>(Annual Performance report)</t>
    </r>
  </si>
  <si>
    <t xml:space="preserve">Adelaide Business Area Reliability Performance </t>
  </si>
  <si>
    <t>From 2015-16, SA Power Networks is not measured on performance in individual regions. Referto  OP 2.1 and OP 2.3 for overall regional monitoring.</t>
  </si>
  <si>
    <r>
      <t xml:space="preserve">Quality of Supply (previously OP 3.1) </t>
    </r>
    <r>
      <rPr>
        <i/>
        <sz val="12"/>
        <color rgb="FF0070C0"/>
        <rFont val="Calibri"/>
        <family val="2"/>
        <scheme val="minor"/>
      </rPr>
      <t>Quality of Supply is monitored under the National Energy Customer Framework (NECF) from 2015.</t>
    </r>
  </si>
  <si>
    <r>
      <t xml:space="preserve">SA Power Networks’ Customer Compensation payments for Quality of Service (voltage variation) previously OP 3.2 . </t>
    </r>
    <r>
      <rPr>
        <i/>
        <sz val="12"/>
        <color rgb="FF0070C0"/>
        <rFont val="Calibri"/>
        <family val="2"/>
        <scheme val="minor"/>
      </rPr>
      <t>Quality of Service is monitored under the National Energy Customer Framework (NECF) from 2015.</t>
    </r>
  </si>
  <si>
    <t>Duration of supply interruption  &gt;24h and ≤48h</t>
  </si>
  <si>
    <t xml:space="preserve">Duration of supply interruption  &gt;48h  </t>
  </si>
  <si>
    <t>1*</t>
  </si>
  <si>
    <t>* Does not include the events of 28th September 2016</t>
  </si>
  <si>
    <t>Previously  OP 2</t>
  </si>
  <si>
    <t>13.196*</t>
  </si>
  <si>
    <t>4 953</t>
  </si>
  <si>
    <t>9*</t>
  </si>
  <si>
    <t>No. of Major Event Days (MED's)</t>
  </si>
  <si>
    <t>Total SAIDI for Major Event Days</t>
  </si>
  <si>
    <t>Duration of supply interruption  &gt;48h</t>
  </si>
  <si>
    <t>OP 3.1 - SA Power Networks’ Performance Against Timeliness of Appointments</t>
  </si>
  <si>
    <t>2000-10 TARGET</t>
  </si>
  <si>
    <t>18/19</t>
  </si>
  <si>
    <t>INDEX:  TIME SERIES DATA - ENVESTRA - PERFORMANCE (Australian Gas Networks data provided separately)</t>
  </si>
  <si>
    <t>OP 1 – Major Interruptions**NOT CURRENT</t>
  </si>
  <si>
    <t>OP 2 – Statistical Information  -  Gas quantities Table (a) and Table (g)**NOT CURRENT</t>
  </si>
  <si>
    <t>OP 3 – Technical Information  - Table (f) Other Technical Information **NOT CURRENT</t>
  </si>
  <si>
    <t>OP 4 – Unaccounted for Gas and Mains Replacement Program**NOT CURRENT</t>
  </si>
  <si>
    <t>OP 5 – Complaints**NOT CURRENT</t>
  </si>
  <si>
    <t>Each of the targets specified in the table is a baseline target in the PI Scheme for SA Power Networks as defined in the Electricity Distribution Code. The SAIFI and SAIDI targets for the Urban, Rural and Remote regions are also specified as “best endeavours” standards in the Distribution Code.  Figures reported are normalised.</t>
  </si>
  <si>
    <t>OP 2.2 - State-wide SAIDI (normalised) attributable to generation and transmission outages</t>
  </si>
  <si>
    <t>No. street light faults reported/repaired (from 2010/11)</t>
  </si>
  <si>
    <t xml:space="preserve">INDEX:  TIME SERIES DATA - SA Power Networks - PERFORMANCE </t>
  </si>
  <si>
    <t>Cause (excl MEDs*)</t>
  </si>
  <si>
    <t>*MEDs - major event days</t>
  </si>
  <si>
    <t>19/20</t>
  </si>
  <si>
    <t>OP4 - Exit Point Demand Forecast (3-year forward forecast) ** NOT CURRENT</t>
  </si>
  <si>
    <t>Interconnector Import/Export details - Heywood and Murraylink Interconnectors ** NOT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</si>
</sst>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8" formatCode="&quot;$&quot;#,##0.00;[Red]\-&quot;$&quot;#,##0.00"/>
    <numFmt numFmtId="164" formatCode="0.0%"/>
    <numFmt numFmtId="165" formatCode="0.0"/>
    <numFmt numFmtId="166" formatCode="&quot;$&quot;#,##0"/>
    <numFmt numFmtId="167" formatCode="#,##0.0"/>
    <numFmt numFmtId="168" formatCode="0.000"/>
    <numFmt numFmtId="169" formatCode="#,##0.000"/>
    <numFmt numFmtId="170" formatCode="_-&quot;$&quot;* #,##0_-;\-&quot;$&quot;* #,##0_-;_-&quot;$&quot;* &quot;-&quot;??_-;_-@_-"/>
    <numFmt numFmtId="171" formatCode="hh:mm:ss;@"/>
  </numFmts>
  <fonts count="54">
    <font>
      <sz val="11"/>
      <color theme="1"/>
      <name val="Calibri"/>
      <family val="2"/>
      <scheme val="minor"/>
    </font>
    <font>
      <sz val="10"/>
      <name val="Arial"/>
      <family val="2"/>
    </font>
    <font>
      <sz val="9"/>
      <color theme="1"/>
      <name val="Calibri"/>
      <family val="2"/>
      <scheme val="minor"/>
    </font>
    <font>
      <b/>
      <i/>
      <sz val="11"/>
      <color theme="1"/>
      <name val="Calibri"/>
      <family val="2"/>
      <scheme val="minor"/>
    </font>
    <font>
      <b/>
      <sz val="11"/>
      <color theme="1"/>
      <name val="Calibri"/>
      <family val="2"/>
      <scheme val="minor"/>
    </font>
    <font>
      <b/>
      <i/>
      <u val="single"/>
      <sz val="11"/>
      <color theme="1"/>
      <name val="Calibri"/>
      <family val="2"/>
      <scheme val="minor"/>
    </font>
    <font>
      <b/>
      <i/>
      <sz val="12"/>
      <color theme="1"/>
      <name val="Calibri"/>
      <family val="2"/>
      <scheme val="minor"/>
    </font>
    <font>
      <sz val="10"/>
      <color theme="1"/>
      <name val="Arial Narrow"/>
      <family val="2"/>
    </font>
    <font>
      <i/>
      <sz val="10"/>
      <color theme="1"/>
      <name val="Calibri"/>
      <family val="2"/>
      <scheme val="minor"/>
    </font>
    <font>
      <i/>
      <sz val="11"/>
      <color theme="1"/>
      <name val="Calibri"/>
      <family val="2"/>
      <scheme val="minor"/>
    </font>
    <font>
      <i/>
      <sz val="9"/>
      <color theme="1"/>
      <name val="Calibri"/>
      <family val="2"/>
      <scheme val="minor"/>
    </font>
    <font>
      <vertAlign val="superscript"/>
      <sz val="11"/>
      <color theme="1"/>
      <name val="Calibri"/>
      <family val="2"/>
      <scheme val="minor"/>
    </font>
    <font>
      <i/>
      <vertAlign val="superscript"/>
      <sz val="9"/>
      <color theme="1"/>
      <name val="Calibri"/>
      <family val="2"/>
      <scheme val="minor"/>
    </font>
    <font>
      <sz val="11"/>
      <name val="Calibri"/>
      <family val="2"/>
      <scheme val="minor"/>
    </font>
    <font>
      <vertAlign val="superscript"/>
      <sz val="11"/>
      <name val="Calibri"/>
      <family val="2"/>
      <scheme val="minor"/>
    </font>
    <font>
      <b/>
      <sz val="11"/>
      <name val="Calibri"/>
      <family val="2"/>
      <scheme val="minor"/>
    </font>
    <font>
      <b/>
      <i/>
      <sz val="16"/>
      <color theme="0"/>
      <name val="Calibri"/>
      <family val="2"/>
      <scheme val="minor"/>
    </font>
    <font>
      <sz val="11"/>
      <color rgb="FFFFFFFF"/>
      <name val="Calibri"/>
      <family val="2"/>
      <scheme val="minor"/>
    </font>
    <font>
      <sz val="11"/>
      <color theme="1"/>
      <name val="Calibri"/>
      <family val="2"/>
    </font>
    <font>
      <i/>
      <sz val="11"/>
      <name val="Calibri"/>
      <family val="2"/>
      <scheme val="minor"/>
    </font>
    <font>
      <sz val="11"/>
      <name val="Tahoma"/>
      <family val="2"/>
    </font>
    <font>
      <sz val="8"/>
      <name val="Tahoma"/>
      <family val="2"/>
    </font>
    <font>
      <sz val="11"/>
      <color theme="1"/>
      <name val="Arial Narrow"/>
      <family val="2"/>
    </font>
    <font>
      <sz val="9"/>
      <color theme="1"/>
      <name val="Arial Narrow"/>
      <family val="2"/>
    </font>
    <font>
      <vertAlign val="superscript"/>
      <sz val="9"/>
      <color theme="1"/>
      <name val="Arial Narrow"/>
      <family val="2"/>
    </font>
    <font>
      <sz val="8"/>
      <color theme="1"/>
      <name val="Calibri"/>
      <family val="2"/>
      <scheme val="minor"/>
    </font>
    <font>
      <sz val="8"/>
      <color theme="1"/>
      <name val="Arial Narrow"/>
      <family val="2"/>
    </font>
    <font>
      <b/>
      <sz val="11"/>
      <color rgb="FF000000"/>
      <name val="Calibri"/>
      <family val="2"/>
      <scheme val="minor"/>
    </font>
    <font>
      <u val="single"/>
      <sz val="11"/>
      <color theme="1"/>
      <name val="Calibri"/>
      <family val="2"/>
      <scheme val="minor"/>
    </font>
    <font>
      <u val="single"/>
      <sz val="11"/>
      <name val="Calibri"/>
      <family val="2"/>
      <scheme val="minor"/>
    </font>
    <font>
      <b/>
      <sz val="11"/>
      <color theme="1"/>
      <name val="Calibri"/>
      <family val="2"/>
    </font>
    <font>
      <sz val="11"/>
      <color rgb="FF000000"/>
      <name val="Calibri"/>
      <family val="2"/>
      <scheme val="minor"/>
    </font>
    <font>
      <sz val="11"/>
      <name val="Calibri"/>
      <family val="2"/>
    </font>
    <font>
      <vertAlign val="superscript"/>
      <sz val="12"/>
      <color theme="1"/>
      <name val="Calibri"/>
      <family val="2"/>
      <scheme val="minor"/>
    </font>
    <font>
      <b/>
      <i/>
      <sz val="11"/>
      <color theme="0"/>
      <name val="Calibri"/>
      <family val="2"/>
      <scheme val="minor"/>
    </font>
    <font>
      <sz val="11"/>
      <color rgb="FFFF0000"/>
      <name val="Calibri"/>
      <family val="2"/>
      <scheme val="minor"/>
    </font>
    <font>
      <i/>
      <vertAlign val="superscript"/>
      <sz val="12"/>
      <color theme="1"/>
      <name val="Calibri"/>
      <family val="2"/>
      <scheme val="minor"/>
    </font>
    <font>
      <sz val="10"/>
      <color theme="1"/>
      <name val="Calibri"/>
      <family val="2"/>
      <scheme val="minor"/>
    </font>
    <font>
      <i/>
      <sz val="11"/>
      <color rgb="FFFF0000"/>
      <name val="Calibri"/>
      <family val="2"/>
      <scheme val="minor"/>
    </font>
    <font>
      <b/>
      <sz val="11"/>
      <color theme="0"/>
      <name val="Calibri"/>
      <family val="2"/>
      <scheme val="minor"/>
    </font>
    <font>
      <i/>
      <sz val="12"/>
      <color rgb="FFFF0000"/>
      <name val="Calibri"/>
      <family val="2"/>
      <scheme val="minor"/>
    </font>
    <font>
      <b/>
      <i/>
      <sz val="12"/>
      <color rgb="FFFF0000"/>
      <name val="Calibri"/>
      <family val="2"/>
      <scheme val="minor"/>
    </font>
    <font>
      <sz val="12"/>
      <color rgb="FFFF0000"/>
      <name val="Calibri"/>
      <family val="2"/>
      <scheme val="minor"/>
    </font>
    <font>
      <i/>
      <sz val="10"/>
      <name val="Calibri"/>
      <family val="2"/>
      <scheme val="minor"/>
    </font>
    <font>
      <b/>
      <sz val="11"/>
      <color rgb="FFFF0000"/>
      <name val="Calibri"/>
      <family val="2"/>
      <scheme val="minor"/>
    </font>
    <font>
      <b/>
      <sz val="11"/>
      <color rgb="FF000000"/>
      <name val="Calibri"/>
      <family val="2"/>
    </font>
    <font>
      <i/>
      <sz val="11"/>
      <color rgb="FF0070C0"/>
      <name val="Calibri"/>
      <family val="2"/>
      <scheme val="minor"/>
    </font>
    <font>
      <i/>
      <sz val="12"/>
      <color rgb="FF0070C0"/>
      <name val="Calibri"/>
      <family val="2"/>
      <scheme val="minor"/>
    </font>
    <font>
      <sz val="11"/>
      <color theme="0"/>
      <name val="Calibri"/>
      <family val="2"/>
    </font>
    <font>
      <sz val="11"/>
      <color theme="0"/>
      <name val="+mn-cs"/>
      <family val="2"/>
    </font>
    <font>
      <b/>
      <sz val="14"/>
      <name val="Calibri"/>
      <family val="2"/>
    </font>
    <font>
      <sz val="10"/>
      <color theme="0"/>
      <name val="Calibri"/>
      <family val="2"/>
    </font>
    <font>
      <sz val="11"/>
      <color theme="0"/>
      <name val="Calibri"/>
      <family val="2"/>
      <scheme val="minor"/>
    </font>
    <font>
      <b/>
      <sz val="8"/>
      <name val="Calibri"/>
      <family val="2"/>
    </font>
  </fonts>
  <fills count="22">
    <fill>
      <patternFill/>
    </fill>
    <fill>
      <patternFill patternType="gray125"/>
    </fill>
    <fill>
      <patternFill patternType="solid">
        <fgColor theme="6"/>
        <bgColor indexed="64"/>
      </patternFill>
    </fill>
    <fill>
      <patternFill patternType="solid">
        <fgColor rgb="FFD70000"/>
        <bgColor indexed="64"/>
      </patternFill>
    </fill>
    <fill>
      <patternFill patternType="solid">
        <fgColor theme="3" tint="0.39998000860214233"/>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2"/>
        <bgColor indexed="64"/>
      </patternFill>
    </fill>
    <fill>
      <patternFill patternType="gray125">
        <fgColor theme="3" tint="0.3999499976634979"/>
        <bgColor theme="4" tint="0.7999500036239624"/>
      </patternFill>
    </fill>
    <fill>
      <patternFill patternType="solid">
        <fgColor theme="4" tint="0.39998000860214233"/>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rgb="FFC5D9F1"/>
        <bgColor indexed="64"/>
      </patternFill>
    </fill>
    <fill>
      <patternFill patternType="solid">
        <fgColor rgb="FFDCE6F1"/>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0"/>
        <bgColor indexed="64"/>
      </patternFill>
    </fill>
  </fills>
  <borders count="57">
    <border>
      <left/>
      <right/>
      <top/>
      <bottom/>
      <diagonal/>
    </border>
    <border>
      <left/>
      <right style="thin">
        <color theme="6"/>
      </right>
      <top/>
      <bottom/>
    </border>
    <border>
      <left style="thin">
        <color theme="6"/>
      </left>
      <right/>
      <top style="thin">
        <color theme="6"/>
      </top>
      <bottom/>
    </border>
    <border>
      <left style="thin">
        <color theme="6"/>
      </left>
      <right/>
      <top/>
      <bottom/>
    </border>
    <border>
      <left style="thin">
        <color theme="6"/>
      </left>
      <right/>
      <top/>
      <bottom style="thin">
        <color theme="6"/>
      </bottom>
    </border>
    <border>
      <left style="thin">
        <color rgb="FFD70000"/>
      </left>
      <right style="thin">
        <color rgb="FFD70000"/>
      </right>
      <top style="thin">
        <color rgb="FFD70000"/>
      </top>
      <bottom style="thin">
        <color rgb="FFD70000"/>
      </bottom>
    </border>
    <border>
      <left style="thin">
        <color rgb="FFD70000"/>
      </left>
      <right/>
      <top/>
      <bottom/>
    </border>
    <border>
      <left style="thin">
        <color theme="4" tint="-0.24993999302387238"/>
      </left>
      <right style="thin">
        <color theme="3" tint="0.3999499976634979"/>
      </right>
      <top style="thin">
        <color theme="4" tint="-0.24993999302387238"/>
      </top>
      <bottom style="thin">
        <color theme="3" tint="0.39991000294685364"/>
      </bottom>
    </border>
    <border>
      <left style="thin">
        <color theme="4" tint="-0.24993999302387238"/>
      </left>
      <right style="thin">
        <color theme="3" tint="0.3999499976634979"/>
      </right>
      <top/>
      <bottom/>
    </border>
    <border>
      <left style="thin">
        <color theme="4" tint="-0.24993999302387238"/>
      </left>
      <right style="thin">
        <color theme="3" tint="0.3999499976634979"/>
      </right>
      <top/>
      <bottom style="thin">
        <color theme="4" tint="-0.24993999302387238"/>
      </bottom>
    </border>
    <border>
      <left style="thin">
        <color theme="3" tint="0.39998000860214233"/>
      </left>
      <right style="thin">
        <color theme="3" tint="0.39998000860214233"/>
      </right>
      <top style="thin">
        <color theme="3" tint="0.39998000860214233"/>
      </top>
      <bottom style="thin">
        <color theme="3" tint="0.39998000860214233"/>
      </bottom>
    </border>
    <border>
      <left style="thin">
        <color theme="6" tint="-0.24993999302387238"/>
      </left>
      <right style="thin">
        <color theme="6" tint="-0.24993999302387238"/>
      </right>
      <top style="thin">
        <color theme="6" tint="-0.24993999302387238"/>
      </top>
      <bottom style="thin">
        <color theme="6" tint="-0.24993999302387238"/>
      </bottom>
    </border>
    <border>
      <left style="thin"/>
      <right style="thin"/>
      <top style="thin"/>
      <bottom style="thin"/>
    </border>
    <border>
      <left/>
      <right style="thin"/>
      <top/>
      <bottom style="thin"/>
    </border>
    <border>
      <left style="thin"/>
      <right style="thin"/>
      <top/>
      <bottom style="thin"/>
    </border>
    <border>
      <left/>
      <right style="thin"/>
      <top style="thin"/>
      <bottom style="thin"/>
    </border>
    <border>
      <left/>
      <right style="thin">
        <color theme="3" tint="0.39998000860214233"/>
      </right>
      <top style="thin">
        <color theme="3" tint="0.39998000860214233"/>
      </top>
      <bottom style="thin">
        <color theme="3" tint="0.39998000860214233"/>
      </bottom>
    </border>
    <border>
      <left style="thin">
        <color theme="4"/>
      </left>
      <right style="thin">
        <color theme="4"/>
      </right>
      <top style="thin">
        <color theme="4"/>
      </top>
      <bottom style="thin">
        <color theme="4"/>
      </bottom>
    </border>
    <border>
      <left style="thin">
        <color theme="6" tint="-0.24993999302387238"/>
      </left>
      <right/>
      <top style="thin">
        <color theme="6" tint="-0.24993999302387238"/>
      </top>
      <bottom style="thin">
        <color theme="6" tint="-0.24993999302387238"/>
      </bottom>
    </border>
    <border>
      <left/>
      <right style="thin">
        <color theme="6" tint="-0.24993999302387238"/>
      </right>
      <top style="thin">
        <color theme="6" tint="-0.24993999302387238"/>
      </top>
      <bottom style="thin">
        <color theme="6" tint="-0.24993999302387238"/>
      </bottom>
    </border>
    <border>
      <left style="thin">
        <color theme="3" tint="0.39998000860214233"/>
      </left>
      <right style="thin">
        <color theme="3" tint="0.39998000860214233"/>
      </right>
      <top style="thin">
        <color theme="3" tint="0.39998000860214233"/>
      </top>
      <bottom/>
    </border>
    <border>
      <left/>
      <right/>
      <top style="thin">
        <color theme="3" tint="0.39998000860214233"/>
      </top>
      <bottom style="thin">
        <color theme="3" tint="0.39998000860214233"/>
      </bottom>
    </border>
    <border>
      <left style="thin">
        <color theme="3" tint="0.3999499976634979"/>
      </left>
      <right/>
      <top style="thin">
        <color theme="3" tint="0.3999499976634979"/>
      </top>
      <bottom/>
    </border>
    <border>
      <left style="thin">
        <color theme="9" tint="-0.4999699890613556"/>
      </left>
      <right style="thin">
        <color theme="9" tint="-0.4999699890613556"/>
      </right>
      <top style="thin">
        <color theme="9" tint="-0.4999699890613556"/>
      </top>
      <bottom style="thin">
        <color theme="9" tint="-0.4999699890613556"/>
      </bottom>
    </border>
    <border>
      <left style="thin">
        <color theme="4" tint="-0.24993999302387238"/>
      </left>
      <right style="thin">
        <color theme="4" tint="-0.24993999302387238"/>
      </right>
      <top style="thin">
        <color theme="4" tint="-0.24993999302387238"/>
      </top>
      <bottom style="thin">
        <color theme="4" tint="-0.24993999302387238"/>
      </bottom>
    </border>
    <border>
      <left/>
      <right/>
      <top style="thin">
        <color theme="6"/>
      </top>
      <bottom/>
    </border>
    <border>
      <left style="thin">
        <color theme="6"/>
      </left>
      <right style="thin">
        <color theme="6"/>
      </right>
      <top style="thin">
        <color theme="6"/>
      </top>
      <bottom/>
    </border>
    <border>
      <left/>
      <right style="thin">
        <color theme="6"/>
      </right>
      <top style="thin">
        <color theme="6"/>
      </top>
      <bottom/>
    </border>
    <border>
      <left style="thin">
        <color theme="6"/>
      </left>
      <right style="thin">
        <color theme="6"/>
      </right>
      <top/>
      <bottom/>
    </border>
    <border>
      <left/>
      <right style="thin">
        <color theme="6"/>
      </right>
      <top/>
      <bottom style="thin">
        <color theme="6"/>
      </bottom>
    </border>
    <border>
      <left style="thin">
        <color rgb="FFD70000"/>
      </left>
      <right style="thin">
        <color rgb="FFD70000"/>
      </right>
      <top/>
      <bottom/>
    </border>
    <border>
      <left/>
      <right style="thin">
        <color rgb="FFD70000"/>
      </right>
      <top/>
      <bottom/>
    </border>
    <border>
      <left/>
      <right style="thin">
        <color rgb="FFD70000"/>
      </right>
      <top/>
      <bottom style="thin">
        <color rgb="FFD70000"/>
      </bottom>
    </border>
    <border>
      <left style="thin">
        <color theme="4" tint="-0.24993999302387238"/>
      </left>
      <right style="thin">
        <color theme="4" tint="-0.24993999302387238"/>
      </right>
      <top style="thin">
        <color theme="4" tint="-0.24993999302387238"/>
      </top>
      <bottom style="thin">
        <color theme="3" tint="0.39991000294685364"/>
      </bottom>
    </border>
    <border>
      <left/>
      <right style="thin">
        <color theme="4" tint="-0.24993999302387238"/>
      </right>
      <top style="thin">
        <color theme="4" tint="-0.24993999302387238"/>
      </top>
      <bottom style="thin">
        <color theme="3" tint="0.39991000294685364"/>
      </bottom>
    </border>
    <border>
      <left style="thin">
        <color theme="4" tint="-0.24993999302387238"/>
      </left>
      <right style="thin">
        <color theme="4" tint="-0.24993999302387238"/>
      </right>
      <top/>
      <bottom/>
    </border>
    <border>
      <left/>
      <right style="thin">
        <color theme="4" tint="-0.24993999302387238"/>
      </right>
      <top/>
      <bottom/>
    </border>
    <border>
      <left style="thin">
        <color theme="4" tint="-0.24993999302387238"/>
      </left>
      <right style="thin">
        <color theme="4" tint="-0.24993999302387238"/>
      </right>
      <top/>
      <bottom style="thin">
        <color theme="4" tint="-0.24993999302387238"/>
      </bottom>
    </border>
    <border>
      <left/>
      <right style="thin">
        <color theme="4" tint="-0.24993999302387238"/>
      </right>
      <top/>
      <bottom style="thin">
        <color theme="4" tint="-0.24993999302387238"/>
      </bottom>
    </border>
    <border>
      <left style="thin">
        <color theme="6"/>
      </left>
      <right style="thin">
        <color theme="6"/>
      </right>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tint="-0.24993999302387238"/>
      </left>
      <right style="thin">
        <color theme="6" tint="-0.24993999302387238"/>
      </right>
      <top style="thin">
        <color theme="6" tint="-0.24993999302387238"/>
      </top>
      <bottom/>
    </border>
    <border>
      <left style="thin">
        <color theme="6" tint="-0.24993999302387238"/>
      </left>
      <right style="thin">
        <color theme="6" tint="-0.24993999302387238"/>
      </right>
      <top/>
      <bottom style="thin">
        <color theme="6" tint="-0.24993999302387238"/>
      </bottom>
    </border>
    <border>
      <left style="thin">
        <color theme="6" tint="-0.24993999302387238"/>
      </left>
      <right/>
      <top/>
      <bottom style="thin">
        <color theme="6" tint="-0.24993999302387238"/>
      </bottom>
    </border>
    <border>
      <left style="thin">
        <color theme="6" tint="-0.24993999302387238"/>
      </left>
      <right/>
      <top style="thin">
        <color theme="6" tint="-0.24993999302387238"/>
      </top>
      <bottom/>
    </border>
    <border>
      <left style="thin">
        <color theme="6" tint="-0.24993999302387238"/>
      </left>
      <right/>
      <top/>
      <bottom/>
    </border>
    <border>
      <left/>
      <right/>
      <top style="thin">
        <color theme="6" tint="-0.24993999302387238"/>
      </top>
      <bottom/>
    </border>
    <border>
      <left style="thin">
        <color rgb="FFD70000"/>
      </left>
      <right/>
      <top/>
      <bottom style="thin">
        <color rgb="FFD70000"/>
      </bottom>
    </border>
    <border>
      <left/>
      <right/>
      <top/>
      <bottom style="thin">
        <color rgb="FFD70000"/>
      </bottom>
    </border>
    <border>
      <left style="medium">
        <color rgb="FF366092"/>
      </left>
      <right style="medium">
        <color rgb="FF366092"/>
      </right>
      <top/>
      <bottom style="medium">
        <color rgb="FF366092"/>
      </bottom>
    </border>
    <border>
      <left/>
      <right style="medium">
        <color rgb="FF366092"/>
      </right>
      <top/>
      <bottom style="medium">
        <color rgb="FF366092"/>
      </bottom>
    </border>
    <border>
      <left style="thin">
        <color theme="4" tint="-0.24993999302387238"/>
      </left>
      <right/>
      <top style="thin">
        <color theme="4" tint="-0.24993999302387238"/>
      </top>
      <bottom style="thin">
        <color theme="4" tint="-0.24993999302387238"/>
      </bottom>
    </border>
    <border>
      <left/>
      <right/>
      <top style="thin">
        <color theme="6" tint="-0.24993999302387238"/>
      </top>
      <bottom style="thin">
        <color theme="6" tint="-0.24993999302387238"/>
      </bottom>
    </border>
    <border>
      <left style="thin">
        <color theme="9" tint="-0.4999699890613556"/>
      </left>
      <right style="thin">
        <color theme="9" tint="-0.4999699890613556"/>
      </right>
      <top style="thin">
        <color theme="9" tint="-0.4999699890613556"/>
      </top>
      <bottom/>
    </border>
    <border>
      <left style="thin">
        <color theme="9" tint="-0.4999699890613556"/>
      </left>
      <right style="thin">
        <color theme="9" tint="-0.4999699890613556"/>
      </right>
      <top/>
      <bottom style="thin">
        <color theme="9" tint="-0.4999699890613556"/>
      </bottom>
    </border>
    <border>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6">
    <xf numFmtId="0" fontId="0" fillId="0" borderId="0" xfId="0"/>
    <xf numFmtId="0" fontId="3" fillId="0" borderId="0" xfId="0" applyFont="1" applyAlignment="1">
      <alignment horizontal="left" vertical="center"/>
    </xf>
    <xf numFmtId="0" fontId="0" fillId="0" borderId="0" xfId="0" applyFont="1"/>
    <xf numFmtId="0" fontId="6" fillId="0" borderId="0" xfId="0" applyFont="1" applyAlignment="1">
      <alignment horizontal="left" vertical="center"/>
    </xf>
    <xf numFmtId="6" fontId="0" fillId="0" borderId="0" xfId="0" applyNumberFormat="1" applyFont="1" applyBorder="1" applyAlignment="1">
      <alignment horizontal="center" vertical="center" wrapText="1"/>
    </xf>
    <xf numFmtId="0" fontId="9" fillId="0" borderId="0" xfId="0" applyFont="1" applyBorder="1" applyAlignment="1">
      <alignment horizontal="left" vertical="center" wrapText="1"/>
    </xf>
    <xf numFmtId="0" fontId="4"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10" fillId="0" borderId="0" xfId="0" applyFont="1" applyAlignment="1">
      <alignment vertical="center"/>
    </xf>
    <xf numFmtId="0" fontId="8" fillId="0" borderId="0" xfId="0" applyFont="1" applyAlignment="1">
      <alignment vertical="center"/>
    </xf>
    <xf numFmtId="0" fontId="10" fillId="0" borderId="0" xfId="0" applyFont="1"/>
    <xf numFmtId="9" fontId="0" fillId="0" borderId="0" xfId="0" applyNumberFormat="1" applyFont="1" applyBorder="1" applyAlignment="1">
      <alignment vertical="center" wrapText="1"/>
    </xf>
    <xf numFmtId="0" fontId="2" fillId="0" borderId="0" xfId="0" applyFont="1"/>
    <xf numFmtId="0" fontId="0" fillId="0" borderId="0" xfId="0" applyFont="1" applyAlignment="1">
      <alignment horizontal="left"/>
    </xf>
    <xf numFmtId="0" fontId="10" fillId="0" borderId="0" xfId="0" applyFont="1" applyBorder="1" applyAlignment="1">
      <alignment vertical="center" wrapText="1"/>
    </xf>
    <xf numFmtId="0" fontId="6" fillId="0" borderId="0" xfId="0" applyFont="1" applyAlignment="1">
      <alignment horizontal="left" vertical="top"/>
    </xf>
    <xf numFmtId="0" fontId="17" fillId="0" borderId="0" xfId="0" applyFont="1" applyAlignment="1">
      <alignment horizontal="center" vertical="center"/>
    </xf>
    <xf numFmtId="0" fontId="0" fillId="0" borderId="0" xfId="0" applyAlignment="1">
      <alignment horizontal="center" vertical="center"/>
    </xf>
    <xf numFmtId="0" fontId="6" fillId="0" borderId="0" xfId="0" applyFont="1"/>
    <xf numFmtId="0" fontId="6" fillId="0" borderId="0" xfId="0" applyFont="1" applyAlignment="1">
      <alignment vertical="center"/>
    </xf>
    <xf numFmtId="0" fontId="6" fillId="0" borderId="1" xfId="0" applyFont="1" applyFill="1" applyBorder="1" applyAlignment="1">
      <alignment horizontal="left" vertical="center"/>
    </xf>
    <xf numFmtId="0" fontId="5" fillId="0" borderId="0" xfId="0" applyFont="1" applyAlignment="1" applyProtection="1">
      <alignment vertical="center"/>
      <protection locked="0"/>
    </xf>
    <xf numFmtId="0" fontId="0" fillId="0" borderId="0" xfId="0" applyProtection="1">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5" fillId="2" borderId="4" xfId="0" applyFont="1" applyFill="1" applyBorder="1" applyAlignment="1" applyProtection="1">
      <alignment vertical="center"/>
      <protection/>
    </xf>
    <xf numFmtId="0" fontId="5" fillId="3" borderId="5" xfId="0" applyFont="1" applyFill="1" applyBorder="1" applyAlignment="1" applyProtection="1">
      <alignment vertical="center"/>
      <protection/>
    </xf>
    <xf numFmtId="0" fontId="16" fillId="3" borderId="5" xfId="0" applyFont="1" applyFill="1" applyBorder="1" applyAlignment="1" applyProtection="1">
      <alignment vertical="center"/>
      <protection/>
    </xf>
    <xf numFmtId="0" fontId="5" fillId="3" borderId="6" xfId="0" applyFont="1" applyFill="1" applyBorder="1" applyAlignment="1" applyProtection="1">
      <alignment vertical="center"/>
      <protection/>
    </xf>
    <xf numFmtId="0" fontId="24" fillId="0" borderId="0" xfId="0" applyFont="1" applyAlignment="1">
      <alignment horizontal="justify" vertical="center"/>
    </xf>
    <xf numFmtId="0" fontId="23" fillId="0" borderId="0" xfId="0" applyFont="1" applyAlignment="1">
      <alignment horizontal="justify" vertical="center"/>
    </xf>
    <xf numFmtId="0" fontId="25" fillId="0" borderId="0" xfId="0" applyFont="1"/>
    <xf numFmtId="0" fontId="6" fillId="0" borderId="0" xfId="0" applyFont="1" applyFill="1" applyBorder="1" applyAlignment="1">
      <alignment horizontal="left" vertical="center"/>
    </xf>
    <xf numFmtId="0" fontId="6" fillId="0" borderId="0" xfId="0" applyFont="1" applyFill="1" applyBorder="1" applyAlignment="1" applyProtection="1">
      <alignment horizontal="left" vertical="center"/>
      <protection/>
    </xf>
    <xf numFmtId="0" fontId="23" fillId="0" borderId="0" xfId="0" applyFont="1" applyAlignment="1">
      <alignment horizontal="left" vertical="center"/>
    </xf>
    <xf numFmtId="0" fontId="13" fillId="0" borderId="0" xfId="0" applyFont="1" applyFill="1" applyBorder="1" applyAlignment="1">
      <alignment horizontal="left" vertical="center" wrapText="1"/>
    </xf>
    <xf numFmtId="3" fontId="0" fillId="0" borderId="0" xfId="0" applyNumberFormat="1" applyFont="1" applyFill="1" applyBorder="1" applyAlignment="1">
      <alignment horizontal="center" vertical="center"/>
    </xf>
    <xf numFmtId="0" fontId="0" fillId="0" borderId="0" xfId="0" applyFill="1"/>
    <xf numFmtId="0" fontId="4" fillId="0" borderId="0" xfId="0" applyFont="1" applyAlignment="1">
      <alignment horizontal="left" vertical="center"/>
    </xf>
    <xf numFmtId="0" fontId="27" fillId="0" borderId="0" xfId="0" applyFont="1" applyAlignment="1">
      <alignment vertical="center"/>
    </xf>
    <xf numFmtId="0" fontId="28" fillId="0" borderId="0" xfId="0" applyFont="1" applyAlignment="1">
      <alignment horizontal="left" vertical="center"/>
    </xf>
    <xf numFmtId="0" fontId="5" fillId="4" borderId="7" xfId="0" applyFont="1" applyFill="1" applyBorder="1" applyAlignment="1" applyProtection="1">
      <alignment vertical="center"/>
      <protection/>
    </xf>
    <xf numFmtId="0" fontId="5" fillId="4" borderId="8" xfId="0" applyFont="1" applyFill="1" applyBorder="1" applyAlignment="1" applyProtection="1">
      <alignment vertical="center"/>
      <protection/>
    </xf>
    <xf numFmtId="0" fontId="5" fillId="4" borderId="9" xfId="0" applyFont="1" applyFill="1" applyBorder="1" applyAlignment="1" applyProtection="1">
      <alignment vertical="center"/>
      <protection/>
    </xf>
    <xf numFmtId="0" fontId="4" fillId="0" borderId="0" xfId="0" applyFont="1" applyAlignment="1">
      <alignment vertical="center"/>
    </xf>
    <xf numFmtId="3" fontId="0" fillId="0" borderId="0" xfId="0" applyNumberFormat="1"/>
    <xf numFmtId="0" fontId="4" fillId="5" borderId="10" xfId="0" applyFont="1" applyFill="1" applyBorder="1" applyAlignment="1">
      <alignment horizontal="center" vertical="center" wrapText="1"/>
    </xf>
    <xf numFmtId="0" fontId="34" fillId="3" borderId="5" xfId="0" applyFont="1" applyFill="1" applyBorder="1" applyAlignment="1" applyProtection="1">
      <alignment horizontal="center" vertical="center" wrapText="1"/>
      <protection/>
    </xf>
    <xf numFmtId="0" fontId="4" fillId="6" borderId="11" xfId="0" applyFont="1" applyFill="1" applyBorder="1" applyAlignment="1">
      <alignment horizontal="center" vertical="center" wrapText="1"/>
    </xf>
    <xf numFmtId="0" fontId="0" fillId="6" borderId="11" xfId="0" applyFont="1" applyFill="1" applyBorder="1" applyAlignment="1">
      <alignment horizontal="left" vertical="center" wrapText="1"/>
    </xf>
    <xf numFmtId="3" fontId="0" fillId="5" borderId="11" xfId="0" applyNumberFormat="1" applyFont="1" applyFill="1" applyBorder="1" applyAlignment="1">
      <alignment horizontal="center" vertical="center" wrapText="1"/>
    </xf>
    <xf numFmtId="9" fontId="0" fillId="5" borderId="11" xfId="0" applyNumberFormat="1" applyFont="1" applyFill="1" applyBorder="1" applyAlignment="1">
      <alignment horizontal="center" vertical="center" wrapText="1"/>
    </xf>
    <xf numFmtId="10" fontId="0" fillId="5" borderId="11" xfId="0" applyNumberFormat="1" applyFont="1" applyFill="1" applyBorder="1" applyAlignment="1">
      <alignment horizontal="center" vertical="center" wrapText="1"/>
    </xf>
    <xf numFmtId="0" fontId="0" fillId="5"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3" fontId="0" fillId="5" borderId="12" xfId="0" applyNumberFormat="1" applyFont="1" applyFill="1" applyBorder="1" applyAlignment="1">
      <alignment horizontal="center" vertical="center" wrapText="1"/>
    </xf>
    <xf numFmtId="10" fontId="0" fillId="5" borderId="12" xfId="0" applyNumberFormat="1" applyFont="1" applyFill="1" applyBorder="1" applyAlignment="1">
      <alignment horizontal="center" vertical="center" wrapText="1"/>
    </xf>
    <xf numFmtId="0" fontId="0" fillId="5" borderId="12" xfId="0" applyFont="1" applyFill="1" applyBorder="1" applyAlignment="1">
      <alignment horizontal="center" vertical="center" wrapText="1"/>
    </xf>
    <xf numFmtId="6" fontId="0" fillId="5" borderId="12" xfId="0" applyNumberFormat="1" applyFont="1" applyFill="1" applyBorder="1" applyAlignment="1">
      <alignment horizontal="center" vertical="center" wrapText="1"/>
    </xf>
    <xf numFmtId="6" fontId="0" fillId="5" borderId="11" xfId="0" applyNumberFormat="1" applyFont="1" applyFill="1" applyBorder="1" applyAlignment="1">
      <alignment horizontal="center" vertical="center" wrapText="1"/>
    </xf>
    <xf numFmtId="3" fontId="0" fillId="5" borderId="13" xfId="0" applyNumberFormat="1" applyFont="1" applyFill="1" applyBorder="1" applyAlignment="1">
      <alignment horizontal="center" vertical="center" wrapText="1"/>
    </xf>
    <xf numFmtId="3" fontId="0" fillId="5" borderId="14" xfId="0" applyNumberFormat="1" applyFont="1" applyFill="1" applyBorder="1" applyAlignment="1">
      <alignment horizontal="center" vertical="center" wrapText="1"/>
    </xf>
    <xf numFmtId="0" fontId="0" fillId="5" borderId="15" xfId="0" applyFont="1" applyFill="1" applyBorder="1" applyAlignment="1">
      <alignment horizontal="center" vertical="center" wrapText="1"/>
    </xf>
    <xf numFmtId="6" fontId="0" fillId="5" borderId="15" xfId="0" applyNumberFormat="1"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6" borderId="12" xfId="0" applyFont="1" applyFill="1" applyBorder="1" applyAlignment="1">
      <alignment horizontal="justify" vertical="center" wrapText="1"/>
    </xf>
    <xf numFmtId="0" fontId="0" fillId="6" borderId="11" xfId="0" applyFont="1" applyFill="1" applyBorder="1" applyAlignment="1">
      <alignment horizontal="justify" vertical="center" wrapText="1"/>
    </xf>
    <xf numFmtId="0" fontId="0" fillId="6" borderId="11" xfId="0" applyFont="1" applyFill="1" applyBorder="1" applyAlignment="1">
      <alignment horizontal="left" vertical="top" wrapText="1"/>
    </xf>
    <xf numFmtId="0" fontId="0" fillId="6" borderId="11" xfId="0" applyFont="1" applyFill="1" applyBorder="1" applyAlignment="1">
      <alignment vertical="top"/>
    </xf>
    <xf numFmtId="6" fontId="4" fillId="5" borderId="11" xfId="0" applyNumberFormat="1" applyFont="1" applyFill="1" applyBorder="1" applyAlignment="1">
      <alignment horizontal="center" vertical="center" wrapText="1"/>
    </xf>
    <xf numFmtId="0" fontId="4" fillId="6" borderId="10" xfId="0" applyFont="1" applyFill="1" applyBorder="1" applyAlignment="1">
      <alignment horizontal="justify" vertical="center" wrapText="1"/>
    </xf>
    <xf numFmtId="0" fontId="0" fillId="6" borderId="10" xfId="0" applyFont="1" applyFill="1" applyBorder="1" applyAlignment="1">
      <alignment horizontal="justify" vertical="center" wrapText="1"/>
    </xf>
    <xf numFmtId="0" fontId="0" fillId="6" borderId="10" xfId="0" applyFont="1" applyFill="1" applyBorder="1" applyAlignment="1">
      <alignment horizontal="left" vertical="center" wrapText="1"/>
    </xf>
    <xf numFmtId="0" fontId="4" fillId="6" borderId="10" xfId="0" applyFont="1" applyFill="1" applyBorder="1" applyAlignment="1">
      <alignment vertical="center" wrapText="1"/>
    </xf>
    <xf numFmtId="0" fontId="4" fillId="6" borderId="10"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6" borderId="11" xfId="0" applyFont="1" applyFill="1" applyBorder="1" applyAlignment="1">
      <alignment horizontal="justify" vertical="center" wrapText="1"/>
    </xf>
    <xf numFmtId="0" fontId="4" fillId="6" borderId="11" xfId="0" applyFont="1" applyFill="1" applyBorder="1" applyAlignment="1">
      <alignment vertical="center" wrapText="1"/>
    </xf>
    <xf numFmtId="0" fontId="13" fillId="5" borderId="11" xfId="0" applyFont="1" applyFill="1" applyBorder="1" applyAlignment="1">
      <alignment horizontal="center" vertical="center" wrapText="1"/>
    </xf>
    <xf numFmtId="0" fontId="4" fillId="6" borderId="18" xfId="0" applyFont="1" applyFill="1" applyBorder="1" applyAlignment="1">
      <alignment horizontal="justify" vertical="center" wrapText="1"/>
    </xf>
    <xf numFmtId="0" fontId="0" fillId="6" borderId="18" xfId="0" applyFont="1" applyFill="1" applyBorder="1" applyAlignment="1">
      <alignment horizontal="justify" vertical="center" wrapText="1"/>
    </xf>
    <xf numFmtId="0" fontId="0" fillId="6" borderId="18" xfId="0" applyFont="1" applyFill="1" applyBorder="1" applyAlignment="1">
      <alignment horizontal="left" vertical="center" wrapText="1"/>
    </xf>
    <xf numFmtId="0" fontId="4" fillId="6" borderId="18" xfId="0" applyFont="1" applyFill="1" applyBorder="1" applyAlignment="1">
      <alignment vertical="center" wrapText="1"/>
    </xf>
    <xf numFmtId="0" fontId="4"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6" borderId="20" xfId="0" applyFont="1" applyFill="1" applyBorder="1" applyAlignment="1">
      <alignment vertical="center" wrapText="1"/>
    </xf>
    <xf numFmtId="0" fontId="0" fillId="6" borderId="11" xfId="0" applyFont="1" applyFill="1" applyBorder="1" applyAlignment="1">
      <alignment vertical="center" wrapText="1"/>
    </xf>
    <xf numFmtId="164" fontId="0" fillId="5" borderId="11" xfId="0" applyNumberFormat="1" applyFont="1" applyFill="1" applyBorder="1" applyAlignment="1">
      <alignment horizontal="center" vertical="center" wrapText="1"/>
    </xf>
    <xf numFmtId="9" fontId="0" fillId="5" borderId="11" xfId="15" applyFont="1" applyFill="1" applyBorder="1" applyAlignment="1">
      <alignment horizontal="center" vertical="center"/>
    </xf>
    <xf numFmtId="49" fontId="0" fillId="5" borderId="11" xfId="0" applyNumberFormat="1" applyFont="1" applyFill="1" applyBorder="1" applyAlignment="1">
      <alignment horizontal="center" vertical="center" wrapText="1"/>
    </xf>
    <xf numFmtId="49" fontId="0" fillId="5" borderId="11" xfId="0" applyNumberFormat="1" applyFont="1" applyFill="1" applyBorder="1" applyAlignment="1">
      <alignment horizontal="center" vertical="center"/>
    </xf>
    <xf numFmtId="0" fontId="4" fillId="7" borderId="21"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0" fillId="6" borderId="17" xfId="0" applyFont="1" applyFill="1" applyBorder="1" applyAlignment="1">
      <alignment horizontal="left" vertical="center" wrapText="1"/>
    </xf>
    <xf numFmtId="0" fontId="0" fillId="6" borderId="17" xfId="0" applyFont="1" applyFill="1" applyBorder="1" applyAlignment="1">
      <alignment vertical="center" wrapText="1"/>
    </xf>
    <xf numFmtId="0" fontId="0" fillId="5" borderId="17" xfId="0" applyFont="1" applyFill="1" applyBorder="1" applyAlignment="1">
      <alignment horizontal="center" vertical="center" wrapText="1"/>
    </xf>
    <xf numFmtId="9" fontId="0" fillId="5" borderId="17" xfId="0" applyNumberFormat="1" applyFont="1" applyFill="1" applyBorder="1" applyAlignment="1">
      <alignment horizontal="center" vertical="center" wrapText="1"/>
    </xf>
    <xf numFmtId="1" fontId="13" fillId="5" borderId="17" xfId="0" applyNumberFormat="1" applyFont="1" applyFill="1" applyBorder="1" applyAlignment="1">
      <alignment horizontal="center" vertical="center" wrapText="1"/>
    </xf>
    <xf numFmtId="1" fontId="0" fillId="5" borderId="11" xfId="15" applyNumberFormat="1" applyFont="1" applyFill="1" applyBorder="1" applyAlignment="1">
      <alignment horizontal="center" vertical="center" wrapText="1"/>
    </xf>
    <xf numFmtId="2" fontId="0" fillId="5" borderId="11" xfId="15" applyNumberFormat="1" applyFont="1" applyFill="1" applyBorder="1" applyAlignment="1">
      <alignment horizontal="center" vertical="center" wrapText="1"/>
    </xf>
    <xf numFmtId="9" fontId="0" fillId="5" borderId="11" xfId="15" applyNumberFormat="1" applyFont="1" applyFill="1" applyBorder="1" applyAlignment="1">
      <alignment horizontal="center" vertical="center" wrapText="1"/>
    </xf>
    <xf numFmtId="1" fontId="13" fillId="5" borderId="11" xfId="0" applyNumberFormat="1" applyFont="1" applyFill="1" applyBorder="1" applyAlignment="1">
      <alignment horizontal="center" vertical="center" wrapText="1"/>
    </xf>
    <xf numFmtId="0" fontId="15" fillId="5" borderId="17" xfId="0" applyFont="1" applyFill="1" applyBorder="1" applyAlignment="1">
      <alignment horizontal="center" vertical="center" wrapText="1"/>
    </xf>
    <xf numFmtId="165" fontId="13" fillId="5" borderId="11" xfId="0" applyNumberFormat="1" applyFont="1" applyFill="1" applyBorder="1" applyAlignment="1">
      <alignment horizontal="center" vertical="center" wrapText="1"/>
    </xf>
    <xf numFmtId="2" fontId="13" fillId="5" borderId="17" xfId="0" applyNumberFormat="1" applyFont="1" applyFill="1" applyBorder="1" applyAlignment="1">
      <alignment horizontal="center" vertical="center" wrapText="1"/>
    </xf>
    <xf numFmtId="1" fontId="0" fillId="5" borderId="17" xfId="0" applyNumberFormat="1" applyFont="1" applyFill="1" applyBorder="1" applyAlignment="1">
      <alignment horizontal="center" vertical="center" wrapText="1"/>
    </xf>
    <xf numFmtId="1" fontId="0" fillId="5" borderId="11" xfId="0" applyNumberFormat="1" applyFont="1" applyFill="1" applyBorder="1" applyAlignment="1">
      <alignment horizontal="center" vertical="center" wrapText="1"/>
    </xf>
    <xf numFmtId="165" fontId="0" fillId="5" borderId="11" xfId="0" applyNumberFormat="1" applyFont="1" applyFill="1" applyBorder="1" applyAlignment="1">
      <alignment horizontal="center" vertical="center" wrapText="1"/>
    </xf>
    <xf numFmtId="0" fontId="0" fillId="6" borderId="11" xfId="0" applyFill="1" applyBorder="1" applyAlignment="1">
      <alignment vertical="center"/>
    </xf>
    <xf numFmtId="0" fontId="0" fillId="5" borderId="11" xfId="0" applyFill="1" applyBorder="1" applyAlignment="1">
      <alignment horizontal="center" vertical="center"/>
    </xf>
    <xf numFmtId="0" fontId="4" fillId="6" borderId="11" xfId="0" applyFont="1" applyFill="1" applyBorder="1" applyAlignment="1">
      <alignment horizontal="right" vertical="center"/>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xf>
    <xf numFmtId="3" fontId="0" fillId="5" borderId="11" xfId="0" applyNumberFormat="1" applyFont="1" applyFill="1" applyBorder="1" applyAlignment="1">
      <alignment horizontal="center" vertical="center"/>
    </xf>
    <xf numFmtId="0" fontId="0" fillId="6" borderId="11" xfId="0" applyFill="1" applyBorder="1" applyAlignment="1">
      <alignment vertical="center" wrapText="1"/>
    </xf>
    <xf numFmtId="166" fontId="0" fillId="5" borderId="11" xfId="0" applyNumberFormat="1" applyFont="1" applyFill="1" applyBorder="1" applyAlignment="1">
      <alignment horizontal="center" vertical="center" wrapText="1"/>
    </xf>
    <xf numFmtId="0" fontId="4" fillId="6" borderId="22" xfId="0" applyFont="1" applyFill="1" applyBorder="1" applyAlignment="1">
      <alignment horizontal="center" vertical="center"/>
    </xf>
    <xf numFmtId="0" fontId="0" fillId="0" borderId="0" xfId="0" applyBorder="1" applyAlignment="1">
      <alignment/>
    </xf>
    <xf numFmtId="0" fontId="15" fillId="8" borderId="23" xfId="0" applyFont="1" applyFill="1" applyBorder="1" applyAlignment="1">
      <alignment horizontal="center" vertical="top" wrapText="1"/>
    </xf>
    <xf numFmtId="49" fontId="15" fillId="8" borderId="23" xfId="0" applyNumberFormat="1" applyFont="1" applyFill="1" applyBorder="1" applyAlignment="1">
      <alignment horizontal="center" vertical="top" wrapText="1"/>
    </xf>
    <xf numFmtId="0" fontId="13" fillId="8" borderId="23" xfId="0" applyFont="1" applyFill="1" applyBorder="1" applyAlignment="1">
      <alignment horizontal="left" vertical="center" wrapText="1"/>
    </xf>
    <xf numFmtId="0" fontId="18" fillId="7" borderId="23" xfId="0" applyFont="1" applyFill="1" applyBorder="1" applyAlignment="1">
      <alignment horizontal="center" vertical="center"/>
    </xf>
    <xf numFmtId="0" fontId="0" fillId="7" borderId="23" xfId="0" applyFont="1" applyFill="1" applyBorder="1" applyAlignment="1">
      <alignment horizontal="center" vertical="center"/>
    </xf>
    <xf numFmtId="10" fontId="0" fillId="7" borderId="23" xfId="15" applyNumberFormat="1" applyFont="1" applyFill="1" applyBorder="1" applyAlignment="1">
      <alignment horizontal="center" vertical="center"/>
    </xf>
    <xf numFmtId="3" fontId="18" fillId="7" borderId="23" xfId="0" applyNumberFormat="1" applyFont="1" applyFill="1" applyBorder="1" applyAlignment="1">
      <alignment horizontal="center" vertical="center"/>
    </xf>
    <xf numFmtId="3" fontId="0" fillId="7" borderId="23" xfId="0" applyNumberFormat="1" applyFont="1" applyFill="1" applyBorder="1" applyAlignment="1">
      <alignment horizontal="center" vertical="center"/>
    </xf>
    <xf numFmtId="10" fontId="18" fillId="7" borderId="23" xfId="15" applyNumberFormat="1" applyFont="1" applyFill="1" applyBorder="1" applyAlignment="1">
      <alignment horizontal="center" vertical="center"/>
    </xf>
    <xf numFmtId="0" fontId="0" fillId="0" borderId="0" xfId="0" applyFill="1" applyBorder="1" applyAlignment="1">
      <alignment/>
    </xf>
    <xf numFmtId="0" fontId="15" fillId="9" borderId="24" xfId="0" applyFont="1" applyFill="1" applyBorder="1" applyAlignment="1">
      <alignment horizontal="center" vertical="top" wrapText="1"/>
    </xf>
    <xf numFmtId="49" fontId="15" fillId="9" borderId="24" xfId="0" applyNumberFormat="1" applyFont="1" applyFill="1" applyBorder="1" applyAlignment="1">
      <alignment horizontal="center" vertical="top" wrapText="1"/>
    </xf>
    <xf numFmtId="0" fontId="13" fillId="9" borderId="24" xfId="0" applyFont="1" applyFill="1" applyBorder="1" applyAlignment="1">
      <alignment horizontal="left" vertical="center" wrapText="1"/>
    </xf>
    <xf numFmtId="3" fontId="0" fillId="10" borderId="24" xfId="0" applyNumberFormat="1" applyFont="1" applyFill="1" applyBorder="1" applyAlignment="1">
      <alignment horizontal="center" vertical="center"/>
    </xf>
    <xf numFmtId="1" fontId="18" fillId="10" borderId="24" xfId="0" applyNumberFormat="1" applyFont="1" applyFill="1" applyBorder="1" applyAlignment="1">
      <alignment horizontal="center" vertical="center"/>
    </xf>
    <xf numFmtId="1" fontId="0" fillId="10" borderId="24" xfId="0" applyNumberFormat="1" applyFont="1" applyFill="1" applyBorder="1" applyAlignment="1">
      <alignment horizontal="center" vertical="center"/>
    </xf>
    <xf numFmtId="166" fontId="18" fillId="10" borderId="24" xfId="0" applyNumberFormat="1" applyFont="1" applyFill="1" applyBorder="1" applyAlignment="1">
      <alignment horizontal="center" vertical="center"/>
    </xf>
    <xf numFmtId="166" fontId="0" fillId="10" borderId="24" xfId="0" applyNumberFormat="1" applyFont="1" applyFill="1" applyBorder="1" applyAlignment="1">
      <alignment horizontal="center" vertical="center"/>
    </xf>
    <xf numFmtId="3" fontId="18" fillId="10" borderId="24" xfId="0" applyNumberFormat="1" applyFont="1" applyFill="1" applyBorder="1" applyAlignment="1">
      <alignment horizontal="center" vertical="center"/>
    </xf>
    <xf numFmtId="0" fontId="15" fillId="9" borderId="24" xfId="0" applyFont="1" applyFill="1" applyBorder="1" applyAlignment="1">
      <alignment horizontal="left" vertical="center" wrapText="1"/>
    </xf>
    <xf numFmtId="3" fontId="30" fillId="10" borderId="24" xfId="0" applyNumberFormat="1" applyFont="1" applyFill="1" applyBorder="1" applyAlignment="1">
      <alignment horizontal="center" vertical="center"/>
    </xf>
    <xf numFmtId="4" fontId="18" fillId="10" borderId="24" xfId="0" applyNumberFormat="1" applyFont="1" applyFill="1" applyBorder="1" applyAlignment="1">
      <alignment horizontal="center" vertical="center"/>
    </xf>
    <xf numFmtId="4" fontId="0" fillId="10" borderId="24" xfId="0" applyNumberFormat="1" applyFont="1" applyFill="1" applyBorder="1" applyAlignment="1">
      <alignment horizontal="center" vertical="center"/>
    </xf>
    <xf numFmtId="0" fontId="13" fillId="9" borderId="24" xfId="0" applyFont="1" applyFill="1" applyBorder="1" applyAlignment="1">
      <alignment horizontal="left" vertical="top" wrapText="1"/>
    </xf>
    <xf numFmtId="0" fontId="15" fillId="9" borderId="24" xfId="0" applyFont="1" applyFill="1" applyBorder="1" applyAlignment="1">
      <alignment horizontal="left" vertical="top" wrapText="1"/>
    </xf>
    <xf numFmtId="0" fontId="34" fillId="2" borderId="2" xfId="0" applyFont="1" applyFill="1" applyBorder="1" applyAlignment="1" applyProtection="1">
      <alignment horizontal="center" vertical="center" wrapText="1"/>
      <protection/>
    </xf>
    <xf numFmtId="0" fontId="5" fillId="2" borderId="25" xfId="0" applyFont="1" applyFill="1" applyBorder="1" applyAlignment="1" applyProtection="1">
      <alignment vertical="center"/>
      <protection/>
    </xf>
    <xf numFmtId="0" fontId="16" fillId="2" borderId="26" xfId="0" applyFont="1" applyFill="1" applyBorder="1" applyAlignment="1" applyProtection="1">
      <alignment vertical="center"/>
      <protection/>
    </xf>
    <xf numFmtId="0" fontId="2" fillId="6" borderId="26" xfId="0" applyFont="1" applyFill="1" applyBorder="1" applyAlignment="1" applyProtection="1">
      <alignment horizontal="center" vertical="center"/>
      <protection/>
    </xf>
    <xf numFmtId="0" fontId="9" fillId="6" borderId="27" xfId="0" applyFont="1" applyFill="1" applyBorder="1" applyAlignment="1" applyProtection="1">
      <alignment horizontal="left" vertical="center"/>
      <protection/>
    </xf>
    <xf numFmtId="0" fontId="2" fillId="5" borderId="28" xfId="0" applyFont="1" applyFill="1" applyBorder="1" applyAlignment="1" applyProtection="1">
      <alignment horizontal="center" vertical="center"/>
      <protection/>
    </xf>
    <xf numFmtId="0" fontId="9" fillId="5" borderId="1" xfId="0" applyFont="1" applyFill="1" applyBorder="1" applyAlignment="1" applyProtection="1">
      <alignment horizontal="left" vertical="center"/>
      <protection/>
    </xf>
    <xf numFmtId="0" fontId="9" fillId="6" borderId="1" xfId="0" applyFont="1" applyFill="1" applyBorder="1" applyAlignment="1" applyProtection="1">
      <alignment horizontal="left" vertical="center"/>
      <protection/>
    </xf>
    <xf numFmtId="0" fontId="9" fillId="5" borderId="1" xfId="0" applyFont="1" applyFill="1" applyBorder="1" applyAlignment="1" applyProtection="1">
      <alignment horizontal="left" vertical="center" indent="3"/>
      <protection/>
    </xf>
    <xf numFmtId="0" fontId="9" fillId="6" borderId="1" xfId="0" applyFont="1" applyFill="1" applyBorder="1" applyAlignment="1" applyProtection="1">
      <alignment horizontal="left" vertical="center" indent="3"/>
      <protection/>
    </xf>
    <xf numFmtId="0" fontId="9" fillId="6" borderId="29" xfId="0" applyFont="1" applyFill="1" applyBorder="1" applyAlignment="1" applyProtection="1">
      <alignment horizontal="left" vertical="center"/>
      <protection/>
    </xf>
    <xf numFmtId="0" fontId="2" fillId="7" borderId="30" xfId="0" applyFont="1" applyFill="1" applyBorder="1" applyAlignment="1" applyProtection="1">
      <alignment horizontal="center" vertical="center"/>
      <protection/>
    </xf>
    <xf numFmtId="0" fontId="9" fillId="7" borderId="31" xfId="0" applyFont="1" applyFill="1" applyBorder="1" applyAlignment="1" applyProtection="1">
      <alignment horizontal="left" vertical="center"/>
      <protection/>
    </xf>
    <xf numFmtId="0" fontId="2" fillId="8" borderId="30" xfId="0" applyFont="1" applyFill="1" applyBorder="1" applyAlignment="1" applyProtection="1">
      <alignment horizontal="center" vertical="center"/>
      <protection/>
    </xf>
    <xf numFmtId="0" fontId="9" fillId="8" borderId="31" xfId="0" applyFont="1" applyFill="1" applyBorder="1" applyAlignment="1" applyProtection="1">
      <alignment horizontal="left" vertical="center"/>
      <protection/>
    </xf>
    <xf numFmtId="0" fontId="9" fillId="8" borderId="32" xfId="0" applyFont="1" applyFill="1" applyBorder="1" applyAlignment="1" applyProtection="1">
      <alignment horizontal="left" vertical="center"/>
      <protection/>
    </xf>
    <xf numFmtId="0" fontId="34" fillId="4" borderId="33" xfId="0" applyFont="1" applyFill="1" applyBorder="1" applyAlignment="1" applyProtection="1">
      <alignment horizontal="center" vertical="center" wrapText="1"/>
      <protection/>
    </xf>
    <xf numFmtId="0" fontId="16" fillId="4" borderId="34" xfId="0" applyFont="1" applyFill="1" applyBorder="1" applyAlignment="1" applyProtection="1">
      <alignment vertical="center"/>
      <protection/>
    </xf>
    <xf numFmtId="0" fontId="2" fillId="11" borderId="35" xfId="0" applyFont="1" applyFill="1" applyBorder="1" applyAlignment="1" applyProtection="1">
      <alignment horizontal="center" vertical="center"/>
      <protection/>
    </xf>
    <xf numFmtId="0" fontId="9" fillId="11" borderId="36" xfId="0" applyFont="1" applyFill="1" applyBorder="1" applyAlignment="1" applyProtection="1">
      <alignment horizontal="left" vertical="center"/>
      <protection/>
    </xf>
    <xf numFmtId="0" fontId="2" fillId="10" borderId="35" xfId="0" applyFont="1" applyFill="1" applyBorder="1" applyAlignment="1" applyProtection="1">
      <alignment horizontal="center" vertical="center"/>
      <protection/>
    </xf>
    <xf numFmtId="0" fontId="9" fillId="10" borderId="36" xfId="0" applyFont="1" applyFill="1" applyBorder="1" applyAlignment="1" applyProtection="1">
      <alignment horizontal="left" vertical="center"/>
      <protection/>
    </xf>
    <xf numFmtId="0" fontId="2" fillId="10" borderId="37" xfId="0" applyFont="1" applyFill="1" applyBorder="1" applyAlignment="1" applyProtection="1">
      <alignment horizontal="center" vertical="center"/>
      <protection/>
    </xf>
    <xf numFmtId="0" fontId="9" fillId="10" borderId="38" xfId="0" applyFont="1" applyFill="1" applyBorder="1" applyAlignment="1" applyProtection="1">
      <alignment horizontal="left" vertical="center"/>
      <protection/>
    </xf>
    <xf numFmtId="0" fontId="2" fillId="5" borderId="39"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13" fillId="12" borderId="40" xfId="0" applyFont="1" applyFill="1" applyBorder="1" applyAlignment="1">
      <alignment horizontal="right" vertical="center" wrapText="1"/>
    </xf>
    <xf numFmtId="10" fontId="0" fillId="0" borderId="40" xfId="15" applyNumberFormat="1" applyFont="1" applyBorder="1"/>
    <xf numFmtId="167" fontId="0" fillId="10" borderId="24" xfId="0" applyNumberFormat="1" applyFont="1" applyFill="1" applyBorder="1" applyAlignment="1">
      <alignment horizontal="center" vertical="center"/>
    </xf>
    <xf numFmtId="3" fontId="18" fillId="13" borderId="24" xfId="0" applyNumberFormat="1" applyFont="1" applyFill="1" applyBorder="1" applyAlignment="1">
      <alignment horizontal="center" vertical="center"/>
    </xf>
    <xf numFmtId="1" fontId="4" fillId="5" borderId="11" xfId="0" applyNumberFormat="1" applyFont="1" applyFill="1" applyBorder="1" applyAlignment="1">
      <alignment horizontal="center" vertical="center" wrapText="1"/>
    </xf>
    <xf numFmtId="0" fontId="0" fillId="5" borderId="11" xfId="0" applyNumberFormat="1" applyFont="1" applyFill="1" applyBorder="1" applyAlignment="1">
      <alignment horizontal="center" vertical="center" wrapText="1"/>
    </xf>
    <xf numFmtId="2" fontId="15" fillId="5" borderId="17" xfId="0" applyNumberFormat="1" applyFont="1" applyFill="1" applyBorder="1" applyAlignment="1">
      <alignment horizontal="center" vertical="center" wrapText="1"/>
    </xf>
    <xf numFmtId="167" fontId="0" fillId="5" borderId="11" xfId="0" applyNumberFormat="1" applyFont="1" applyFill="1" applyBorder="1" applyAlignment="1">
      <alignment horizontal="center" vertical="center" wrapText="1"/>
    </xf>
    <xf numFmtId="168" fontId="0" fillId="5" borderId="11" xfId="0" applyNumberFormat="1" applyFont="1" applyFill="1" applyBorder="1" applyAlignment="1">
      <alignment horizontal="center" vertical="center" wrapText="1"/>
    </xf>
    <xf numFmtId="168" fontId="13" fillId="5" borderId="11" xfId="0" applyNumberFormat="1" applyFont="1" applyFill="1" applyBorder="1" applyAlignment="1">
      <alignment horizontal="center" vertical="center" wrapText="1"/>
    </xf>
    <xf numFmtId="169" fontId="0" fillId="5" borderId="11" xfId="0" applyNumberFormat="1" applyFont="1" applyFill="1" applyBorder="1" applyAlignment="1">
      <alignment horizontal="center" vertical="center" wrapText="1"/>
    </xf>
    <xf numFmtId="169" fontId="13" fillId="5" borderId="11" xfId="0" applyNumberFormat="1" applyFont="1" applyFill="1" applyBorder="1" applyAlignment="1">
      <alignment horizontal="center" vertical="center" wrapText="1"/>
    </xf>
    <xf numFmtId="168" fontId="0" fillId="5" borderId="17" xfId="0" applyNumberFormat="1" applyFont="1" applyFill="1" applyBorder="1" applyAlignment="1">
      <alignment horizontal="center" vertical="center" wrapText="1"/>
    </xf>
    <xf numFmtId="168" fontId="13" fillId="5" borderId="17" xfId="0" applyNumberFormat="1" applyFont="1" applyFill="1" applyBorder="1" applyAlignment="1">
      <alignment horizontal="center" vertical="center" wrapText="1"/>
    </xf>
    <xf numFmtId="164" fontId="0" fillId="0" borderId="0" xfId="15" applyNumberFormat="1" applyFont="1"/>
    <xf numFmtId="170" fontId="2" fillId="0" borderId="0" xfId="0" applyNumberFormat="1" applyFont="1"/>
    <xf numFmtId="2" fontId="0" fillId="7" borderId="23" xfId="15" applyNumberFormat="1" applyFont="1" applyFill="1" applyBorder="1" applyAlignment="1">
      <alignment horizontal="center" vertical="center"/>
    </xf>
    <xf numFmtId="2" fontId="0" fillId="7" borderId="23" xfId="0" applyNumberFormat="1" applyFont="1" applyFill="1" applyBorder="1" applyAlignment="1">
      <alignment horizontal="center" vertical="center"/>
    </xf>
    <xf numFmtId="0" fontId="25" fillId="0" borderId="0" xfId="0" applyFont="1" applyAlignment="1">
      <alignment horizontal="justify" vertical="center"/>
    </xf>
    <xf numFmtId="164" fontId="0" fillId="5" borderId="15" xfId="0" applyNumberFormat="1" applyFont="1" applyFill="1" applyBorder="1" applyAlignment="1">
      <alignment horizontal="center" vertical="center" wrapText="1"/>
    </xf>
    <xf numFmtId="8" fontId="0" fillId="0" borderId="0" xfId="0" applyNumberFormat="1" applyFont="1" applyAlignment="1">
      <alignment horizontal="center" vertical="center"/>
    </xf>
    <xf numFmtId="0" fontId="0" fillId="6" borderId="41" xfId="0" applyFont="1" applyFill="1" applyBorder="1" applyAlignment="1">
      <alignment horizontal="right" vertical="center"/>
    </xf>
    <xf numFmtId="0" fontId="0" fillId="6" borderId="42" xfId="0" applyFont="1" applyFill="1" applyBorder="1" applyAlignment="1">
      <alignment horizontal="right" vertical="center"/>
    </xf>
    <xf numFmtId="0" fontId="0" fillId="6" borderId="43" xfId="0" applyFont="1" applyFill="1" applyBorder="1" applyAlignment="1">
      <alignment horizontal="right" vertical="center"/>
    </xf>
    <xf numFmtId="0" fontId="0" fillId="6" borderId="44" xfId="0" applyFont="1" applyFill="1" applyBorder="1" applyAlignment="1">
      <alignment horizontal="right" vertical="center"/>
    </xf>
    <xf numFmtId="0" fontId="0" fillId="6" borderId="45" xfId="0" applyFont="1" applyFill="1" applyBorder="1" applyAlignment="1">
      <alignment horizontal="right" vertical="center"/>
    </xf>
    <xf numFmtId="166" fontId="0" fillId="5" borderId="19" xfId="0" applyNumberFormat="1" applyFont="1" applyFill="1" applyBorder="1" applyAlignment="1">
      <alignment horizontal="center" vertical="center" wrapText="1"/>
    </xf>
    <xf numFmtId="10" fontId="35" fillId="0" borderId="0" xfId="15" applyNumberFormat="1" applyFont="1" applyAlignment="1">
      <alignment horizontal="center" vertical="center"/>
    </xf>
    <xf numFmtId="10" fontId="13" fillId="0" borderId="0" xfId="15" applyNumberFormat="1" applyFont="1" applyAlignment="1">
      <alignment horizontal="center" vertical="center"/>
    </xf>
    <xf numFmtId="9" fontId="18" fillId="7" borderId="23" xfId="0" applyNumberFormat="1" applyFont="1" applyFill="1" applyBorder="1" applyAlignment="1">
      <alignment horizontal="center" vertical="center"/>
    </xf>
    <xf numFmtId="0" fontId="15" fillId="8" borderId="23" xfId="0" applyFont="1" applyFill="1" applyBorder="1" applyAlignment="1">
      <alignment horizontal="center" vertical="center" wrapText="1"/>
    </xf>
    <xf numFmtId="49" fontId="15" fillId="8" borderId="23" xfId="0" applyNumberFormat="1" applyFont="1" applyFill="1" applyBorder="1" applyAlignment="1">
      <alignment horizontal="center" vertical="center" wrapText="1"/>
    </xf>
    <xf numFmtId="49" fontId="15" fillId="8" borderId="12" xfId="0" applyNumberFormat="1" applyFont="1" applyFill="1" applyBorder="1" applyAlignment="1">
      <alignment horizontal="center" vertical="center" wrapText="1"/>
    </xf>
    <xf numFmtId="0" fontId="0" fillId="7" borderId="12" xfId="0" applyFont="1" applyFill="1" applyBorder="1" applyAlignment="1">
      <alignment horizontal="center" vertical="center"/>
    </xf>
    <xf numFmtId="2" fontId="0" fillId="0" borderId="0" xfId="0" applyNumberFormat="1"/>
    <xf numFmtId="171" fontId="0" fillId="0" borderId="0" xfId="0" applyNumberFormat="1"/>
    <xf numFmtId="1" fontId="0" fillId="0" borderId="0" xfId="0" applyNumberFormat="1" applyAlignment="1">
      <alignment horizontal="center" vertical="center"/>
    </xf>
    <xf numFmtId="0" fontId="13" fillId="14" borderId="24" xfId="0" applyFont="1" applyFill="1" applyBorder="1" applyAlignment="1">
      <alignment horizontal="left" vertical="center" wrapText="1"/>
    </xf>
    <xf numFmtId="3" fontId="30" fillId="14" borderId="24" xfId="0" applyNumberFormat="1" applyFont="1" applyFill="1" applyBorder="1" applyAlignment="1">
      <alignment horizontal="center" vertical="center"/>
    </xf>
    <xf numFmtId="0" fontId="4" fillId="7" borderId="11" xfId="0" applyFont="1" applyFill="1" applyBorder="1" applyAlignment="1">
      <alignment horizontal="center" vertical="center" wrapText="1"/>
    </xf>
    <xf numFmtId="165" fontId="0" fillId="5" borderId="11" xfId="15" applyNumberFormat="1" applyFont="1" applyFill="1" applyBorder="1" applyAlignment="1">
      <alignment horizontal="center" vertical="center" wrapText="1"/>
    </xf>
    <xf numFmtId="0" fontId="10" fillId="0" borderId="46" xfId="0" applyFont="1" applyBorder="1" applyAlignment="1">
      <alignment vertical="center" wrapText="1"/>
    </xf>
    <xf numFmtId="0" fontId="10" fillId="0" borderId="46" xfId="0" applyFont="1" applyBorder="1" applyAlignment="1">
      <alignment vertical="center"/>
    </xf>
    <xf numFmtId="0" fontId="0" fillId="6" borderId="11" xfId="0" applyFont="1" applyFill="1" applyBorder="1" applyAlignment="1">
      <alignment vertical="center"/>
    </xf>
    <xf numFmtId="0" fontId="10" fillId="0" borderId="0" xfId="0" applyFont="1" applyAlignment="1">
      <alignment/>
    </xf>
    <xf numFmtId="0" fontId="4" fillId="7" borderId="11" xfId="0" applyFont="1" applyFill="1" applyBorder="1" applyAlignment="1">
      <alignment horizontal="center" vertical="center" wrapText="1"/>
    </xf>
    <xf numFmtId="0" fontId="4" fillId="15" borderId="11" xfId="0" applyFont="1" applyFill="1" applyBorder="1" applyAlignment="1">
      <alignment horizontal="center" vertical="center" wrapText="1"/>
    </xf>
    <xf numFmtId="3" fontId="0" fillId="16" borderId="11" xfId="0" applyNumberFormat="1" applyFont="1" applyFill="1" applyBorder="1" applyAlignment="1">
      <alignment horizontal="center" vertical="center" wrapText="1"/>
    </xf>
    <xf numFmtId="9" fontId="0" fillId="16" borderId="11" xfId="0" applyNumberFormat="1" applyFont="1" applyFill="1" applyBorder="1" applyAlignment="1">
      <alignment horizontal="center" vertical="center" wrapText="1"/>
    </xf>
    <xf numFmtId="0" fontId="9" fillId="0" borderId="0" xfId="0" applyFont="1"/>
    <xf numFmtId="165" fontId="13" fillId="5" borderId="17" xfId="0" applyNumberFormat="1" applyFont="1" applyFill="1" applyBorder="1" applyAlignment="1">
      <alignment horizontal="center" vertical="center" wrapText="1"/>
    </xf>
    <xf numFmtId="0" fontId="38" fillId="0" borderId="0" xfId="0" applyFont="1"/>
    <xf numFmtId="167" fontId="18" fillId="7" borderId="23" xfId="0" applyNumberFormat="1" applyFont="1" applyFill="1" applyBorder="1" applyAlignment="1">
      <alignment horizontal="center" vertical="center"/>
    </xf>
    <xf numFmtId="167" fontId="0" fillId="7" borderId="23" xfId="0" applyNumberFormat="1" applyFont="1" applyFill="1" applyBorder="1" applyAlignment="1">
      <alignment horizontal="center" vertical="center"/>
    </xf>
    <xf numFmtId="49" fontId="15" fillId="15" borderId="24" xfId="0" applyNumberFormat="1" applyFont="1" applyFill="1" applyBorder="1" applyAlignment="1">
      <alignment horizontal="center" vertical="top" wrapText="1"/>
    </xf>
    <xf numFmtId="3" fontId="0" fillId="16" borderId="24" xfId="0" applyNumberFormat="1" applyFont="1" applyFill="1" applyBorder="1" applyAlignment="1">
      <alignment horizontal="center" vertical="center"/>
    </xf>
    <xf numFmtId="1" fontId="0" fillId="16" borderId="24" xfId="0" applyNumberFormat="1" applyFont="1" applyFill="1" applyBorder="1" applyAlignment="1">
      <alignment horizontal="center" vertical="center"/>
    </xf>
    <xf numFmtId="166" fontId="0" fillId="16" borderId="24" xfId="0" applyNumberFormat="1" applyFont="1" applyFill="1" applyBorder="1" applyAlignment="1">
      <alignment horizontal="center" vertical="center"/>
    </xf>
    <xf numFmtId="164" fontId="0" fillId="10" borderId="24" xfId="15" applyNumberFormat="1" applyFont="1" applyFill="1" applyBorder="1" applyAlignment="1">
      <alignment horizontal="center" vertical="center"/>
    </xf>
    <xf numFmtId="0" fontId="8" fillId="0" borderId="0" xfId="0" applyFont="1"/>
    <xf numFmtId="49" fontId="15" fillId="6" borderId="23" xfId="0" applyNumberFormat="1" applyFont="1" applyFill="1" applyBorder="1" applyAlignment="1">
      <alignment horizontal="center" vertical="top" wrapText="1"/>
    </xf>
    <xf numFmtId="0" fontId="18" fillId="5" borderId="23" xfId="0" applyFont="1" applyFill="1" applyBorder="1" applyAlignment="1">
      <alignment horizontal="center" vertical="center"/>
    </xf>
    <xf numFmtId="0" fontId="2" fillId="8" borderId="47" xfId="0" applyFont="1" applyFill="1" applyBorder="1" applyAlignment="1" applyProtection="1">
      <alignment horizontal="center" vertical="center"/>
      <protection/>
    </xf>
    <xf numFmtId="0" fontId="5" fillId="3" borderId="48" xfId="0" applyFont="1" applyFill="1" applyBorder="1" applyAlignment="1" applyProtection="1">
      <alignment vertical="center"/>
      <protection/>
    </xf>
    <xf numFmtId="3" fontId="18" fillId="13" borderId="24" xfId="0" applyNumberFormat="1" applyFont="1" applyFill="1" applyBorder="1" applyAlignment="1">
      <alignment horizontal="left" vertical="center"/>
    </xf>
    <xf numFmtId="0" fontId="35" fillId="5" borderId="19" xfId="0" applyFont="1" applyFill="1" applyBorder="1" applyAlignment="1">
      <alignment horizontal="center" vertical="center" wrapText="1"/>
    </xf>
    <xf numFmtId="1" fontId="35" fillId="5" borderId="11" xfId="0" applyNumberFormat="1" applyFont="1" applyFill="1" applyBorder="1" applyAlignment="1">
      <alignment horizontal="center" vertical="center" wrapText="1"/>
    </xf>
    <xf numFmtId="0" fontId="44" fillId="5" borderId="19" xfId="0" applyFont="1" applyFill="1" applyBorder="1" applyAlignment="1">
      <alignment horizontal="center" vertical="center" wrapText="1"/>
    </xf>
    <xf numFmtId="1" fontId="44" fillId="5" borderId="11" xfId="0" applyNumberFormat="1" applyFont="1" applyFill="1" applyBorder="1" applyAlignment="1">
      <alignment horizontal="center" vertical="center" wrapText="1"/>
    </xf>
    <xf numFmtId="165" fontId="0" fillId="0" borderId="0" xfId="0" applyNumberFormat="1"/>
    <xf numFmtId="0" fontId="35" fillId="5" borderId="10" xfId="0" applyFont="1" applyFill="1" applyBorder="1" applyAlignment="1">
      <alignment horizontal="center" vertical="center" wrapText="1"/>
    </xf>
    <xf numFmtId="2" fontId="35" fillId="5" borderId="17" xfId="0" applyNumberFormat="1" applyFont="1" applyFill="1" applyBorder="1" applyAlignment="1">
      <alignment horizontal="center" vertical="center" wrapText="1"/>
    </xf>
    <xf numFmtId="0" fontId="44" fillId="5" borderId="10" xfId="0" applyFont="1" applyFill="1" applyBorder="1" applyAlignment="1">
      <alignment horizontal="center" vertical="center" wrapText="1"/>
    </xf>
    <xf numFmtId="2" fontId="44" fillId="5" borderId="17" xfId="0" applyNumberFormat="1" applyFont="1" applyFill="1" applyBorder="1" applyAlignment="1">
      <alignment horizontal="center" vertical="center" wrapText="1"/>
    </xf>
    <xf numFmtId="164" fontId="0" fillId="0" borderId="0" xfId="0" applyNumberFormat="1" applyFont="1" applyAlignment="1">
      <alignment horizontal="center" vertical="center"/>
    </xf>
    <xf numFmtId="165" fontId="0" fillId="0" borderId="0" xfId="0" applyNumberFormat="1" applyFont="1"/>
    <xf numFmtId="0" fontId="4" fillId="7" borderId="11" xfId="0" applyFont="1" applyFill="1" applyBorder="1" applyAlignment="1">
      <alignment horizontal="center" vertical="center" wrapText="1"/>
    </xf>
    <xf numFmtId="0" fontId="30" fillId="17" borderId="49" xfId="0" applyFont="1" applyFill="1" applyBorder="1" applyAlignment="1">
      <alignment vertical="center" wrapText="1"/>
    </xf>
    <xf numFmtId="0" fontId="45" fillId="18" borderId="50" xfId="0" applyFont="1" applyFill="1" applyBorder="1" applyAlignment="1">
      <alignment horizontal="center" vertical="center"/>
    </xf>
    <xf numFmtId="3" fontId="45" fillId="18" borderId="50" xfId="0" applyNumberFormat="1" applyFont="1" applyFill="1" applyBorder="1" applyAlignment="1">
      <alignment horizontal="center" vertical="center"/>
    </xf>
    <xf numFmtId="167" fontId="4" fillId="5" borderId="11" xfId="0" applyNumberFormat="1" applyFont="1" applyFill="1" applyBorder="1" applyAlignment="1">
      <alignment horizontal="center" vertical="center" wrapText="1"/>
    </xf>
    <xf numFmtId="0" fontId="0" fillId="0" borderId="0" xfId="0" applyFont="1" applyAlignment="1">
      <alignment horizontal="center" vertical="center"/>
    </xf>
    <xf numFmtId="8" fontId="0" fillId="0" borderId="0" xfId="0" applyNumberFormat="1" applyFont="1"/>
    <xf numFmtId="0" fontId="10" fillId="0" borderId="0" xfId="0" applyFont="1" applyBorder="1" applyAlignment="1">
      <alignment horizontal="left" vertical="center" wrapText="1"/>
    </xf>
    <xf numFmtId="0" fontId="4" fillId="7" borderId="11" xfId="0" applyFont="1" applyFill="1" applyBorder="1" applyAlignment="1">
      <alignment horizontal="center" vertical="center" wrapText="1"/>
    </xf>
    <xf numFmtId="2" fontId="0" fillId="7" borderId="12" xfId="0" applyNumberFormat="1" applyFont="1" applyFill="1" applyBorder="1" applyAlignment="1">
      <alignment horizontal="center" vertical="center"/>
    </xf>
    <xf numFmtId="0" fontId="10" fillId="0" borderId="0" xfId="0" applyFont="1" applyAlignment="1">
      <alignment horizontal="left" vertical="center"/>
    </xf>
    <xf numFmtId="0" fontId="13" fillId="5" borderId="19" xfId="0" applyFont="1" applyFill="1" applyBorder="1" applyAlignment="1">
      <alignment horizontal="center" vertical="center" wrapText="1"/>
    </xf>
    <xf numFmtId="0" fontId="15" fillId="5" borderId="19" xfId="0" applyFont="1" applyFill="1" applyBorder="1" applyAlignment="1">
      <alignment horizontal="center" vertical="center" wrapText="1"/>
    </xf>
    <xf numFmtId="1" fontId="15" fillId="5" borderId="11" xfId="0" applyNumberFormat="1" applyFont="1" applyFill="1" applyBorder="1" applyAlignment="1">
      <alignment horizontal="center" vertical="center" wrapText="1"/>
    </xf>
    <xf numFmtId="0" fontId="0" fillId="0" borderId="0" xfId="0" applyFont="1" applyAlignment="1">
      <alignment/>
    </xf>
    <xf numFmtId="0" fontId="46" fillId="0" borderId="0" xfId="0" applyFont="1" applyAlignment="1">
      <alignment vertical="center"/>
    </xf>
    <xf numFmtId="0" fontId="46" fillId="0" borderId="0" xfId="0" applyFont="1" applyFill="1" applyBorder="1" applyAlignment="1">
      <alignment vertical="center"/>
    </xf>
    <xf numFmtId="3" fontId="0" fillId="19" borderId="11" xfId="0" applyNumberFormat="1" applyFont="1" applyFill="1" applyBorder="1" applyAlignment="1">
      <alignment horizontal="center" vertical="center" wrapText="1"/>
    </xf>
    <xf numFmtId="166" fontId="0" fillId="19" borderId="11" xfId="0" applyNumberFormat="1" applyFont="1" applyFill="1" applyBorder="1" applyAlignment="1">
      <alignment horizontal="center" vertical="center" wrapText="1"/>
    </xf>
    <xf numFmtId="0" fontId="13" fillId="20" borderId="0" xfId="0" applyFont="1" applyFill="1" applyBorder="1" applyAlignment="1">
      <alignment horizontal="left" vertical="center" wrapText="1"/>
    </xf>
    <xf numFmtId="0" fontId="0" fillId="20" borderId="0" xfId="0" applyFill="1"/>
    <xf numFmtId="0" fontId="4" fillId="7" borderId="11" xfId="0" applyFont="1" applyFill="1" applyBorder="1" applyAlignment="1">
      <alignment horizontal="center" vertical="center" wrapText="1"/>
    </xf>
    <xf numFmtId="49" fontId="15" fillId="9" borderId="51" xfId="0" applyNumberFormat="1" applyFont="1" applyFill="1" applyBorder="1" applyAlignment="1">
      <alignment horizontal="center" vertical="top" wrapText="1"/>
    </xf>
    <xf numFmtId="49" fontId="15" fillId="21" borderId="0" xfId="0" applyNumberFormat="1" applyFont="1" applyFill="1" applyBorder="1" applyAlignment="1">
      <alignment horizontal="center" vertical="top" wrapText="1"/>
    </xf>
    <xf numFmtId="2" fontId="13" fillId="5" borderId="19" xfId="0" applyNumberFormat="1" applyFont="1" applyFill="1" applyBorder="1" applyAlignment="1">
      <alignment horizontal="center" vertical="center" wrapText="1"/>
    </xf>
    <xf numFmtId="2" fontId="13" fillId="5" borderId="11" xfId="0" applyNumberFormat="1" applyFont="1" applyFill="1" applyBorder="1" applyAlignment="1">
      <alignment horizontal="center" vertical="center" wrapText="1"/>
    </xf>
    <xf numFmtId="2" fontId="15" fillId="5" borderId="19" xfId="0" applyNumberFormat="1" applyFont="1" applyFill="1" applyBorder="1" applyAlignment="1">
      <alignment horizontal="center" vertical="center" wrapText="1"/>
    </xf>
    <xf numFmtId="2" fontId="15" fillId="5" borderId="11" xfId="0" applyNumberFormat="1" applyFont="1" applyFill="1" applyBorder="1" applyAlignment="1">
      <alignment horizontal="center" vertical="center" wrapText="1"/>
    </xf>
    <xf numFmtId="167" fontId="0" fillId="0" borderId="0" xfId="0" applyNumberFormat="1" applyFont="1"/>
    <xf numFmtId="3" fontId="0" fillId="0" borderId="0" xfId="0" applyNumberFormat="1" applyFont="1"/>
    <xf numFmtId="4" fontId="0" fillId="0" borderId="0" xfId="0" applyNumberFormat="1" applyFont="1"/>
    <xf numFmtId="165" fontId="0" fillId="5" borderId="11" xfId="0" applyNumberFormat="1" applyFont="1" applyFill="1" applyBorder="1" applyAlignment="1" quotePrefix="1">
      <alignment horizontal="center" vertical="center" wrapText="1"/>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4" fillId="7" borderId="18"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7" fillId="0" borderId="11" xfId="0" applyFont="1" applyBorder="1" applyAlignment="1">
      <alignment horizontal="left" vertical="center" wrapText="1"/>
    </xf>
    <xf numFmtId="0" fontId="13" fillId="8" borderId="53" xfId="0" applyFont="1" applyFill="1" applyBorder="1" applyAlignment="1">
      <alignment horizontal="left" vertical="center" wrapText="1"/>
    </xf>
    <xf numFmtId="0" fontId="13" fillId="8" borderId="54" xfId="0" applyFont="1" applyFill="1" applyBorder="1" applyAlignment="1">
      <alignment horizontal="left" vertical="center" wrapText="1"/>
    </xf>
    <xf numFmtId="0" fontId="15" fillId="9" borderId="51"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5" fillId="9" borderId="56" xfId="0" applyFont="1" applyFill="1" applyBorder="1" applyAlignment="1">
      <alignment horizontal="center" vertical="center" wrapText="1"/>
    </xf>
    <xf numFmtId="3" fontId="18" fillId="13" borderId="51" xfId="0" applyNumberFormat="1" applyFont="1" applyFill="1" applyBorder="1" applyAlignment="1">
      <alignment horizontal="center" vertical="center"/>
    </xf>
    <xf numFmtId="3" fontId="18" fillId="13" borderId="55" xfId="0" applyNumberFormat="1" applyFont="1" applyFill="1" applyBorder="1" applyAlignment="1">
      <alignment horizontal="center" vertical="center"/>
    </xf>
    <xf numFmtId="0" fontId="39" fillId="4" borderId="24" xfId="0" applyFont="1" applyFill="1" applyBorder="1" applyAlignment="1">
      <alignment horizontal="center" vertical="center" wrapText="1"/>
    </xf>
    <xf numFmtId="0" fontId="15" fillId="9" borderId="24" xfId="0" applyFont="1" applyFill="1" applyBorder="1" applyAlignment="1">
      <alignment horizontal="center" vertical="center" wrapText="1"/>
    </xf>
    <xf numFmtId="3" fontId="18" fillId="13" borderId="56"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customXml" Target="../customXml/item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1" u="none" baseline="0">
              <a:latin typeface="Calibri"/>
              <a:ea typeface="Calibri"/>
              <a:cs typeface="Calibri"/>
            </a:defRPr>
          </a:pPr>
        </a:p>
      </c:txPr>
    </c:title>
    <c:plotArea>
      <c:layout/>
      <c:barChart>
        <c:barDir val="col"/>
        <c:grouping val="clustered"/>
        <c:varyColors val="0"/>
        <c:ser>
          <c:idx val="0"/>
          <c:order val="0"/>
          <c:tx>
            <c:strRef>
              <c:f>TSD_001!$B$5</c:f>
              <c:strCache>
                <c:ptCount val="1"/>
                <c:pt idx="0">
                  <c:v>Number of calls</c:v>
                </c:pt>
              </c:strCache>
            </c:strRef>
          </c:tx>
          <c:spPr>
            <a:solidFill>
              <a:schemeClr val="accent3">
                <a:lumMod val="40000"/>
                <a:lumOff val="60000"/>
              </a:schemeClr>
            </a:solidFill>
            <a:ln>
              <a:solidFill>
                <a:schemeClr val="accent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TSD_001!$C$4:$V$4</c:f>
              <c:strCache/>
            </c:strRef>
          </c:cat>
          <c:val>
            <c:numRef>
              <c:f>TSD_001!$C$5:$V$5</c:f>
              <c:numCache/>
            </c:numRef>
          </c:val>
        </c:ser>
        <c:axId val="36229801"/>
        <c:axId val="57632754"/>
      </c:barChart>
      <c:catAx>
        <c:axId val="36229801"/>
        <c:scaling>
          <c:orientation val="minMax"/>
        </c:scaling>
        <c:axPos val="b"/>
        <c:delete val="0"/>
        <c:numFmt formatCode="General" sourceLinked="0"/>
        <c:majorTickMark val="out"/>
        <c:minorTickMark val="none"/>
        <c:tickLblPos val="nextTo"/>
        <c:crossAx val="57632754"/>
        <c:crosses val="autoZero"/>
        <c:auto val="1"/>
        <c:lblOffset val="100"/>
        <c:noMultiLvlLbl val="0"/>
      </c:catAx>
      <c:valAx>
        <c:axId val="57632754"/>
        <c:scaling>
          <c:orientation val="minMax"/>
        </c:scaling>
        <c:axPos val="l"/>
        <c:majorGridlines/>
        <c:delete val="0"/>
        <c:numFmt formatCode="#,##0" sourceLinked="1"/>
        <c:majorTickMark val="out"/>
        <c:minorTickMark val="none"/>
        <c:tickLblPos val="nextTo"/>
        <c:crossAx val="36229801"/>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9525</xdr:rowOff>
    </xdr:from>
    <xdr:to>
      <xdr:col>2</xdr:col>
      <xdr:colOff>533400</xdr:colOff>
      <xdr:row>28</xdr:row>
      <xdr:rowOff>171450</xdr:rowOff>
    </xdr:to>
    <xdr:grpSp>
      <xdr:nvGrpSpPr>
        <xdr:cNvPr id="33" name="Group 32"/>
        <xdr:cNvGrpSpPr/>
      </xdr:nvGrpSpPr>
      <xdr:grpSpPr>
        <a:xfrm>
          <a:off x="876300" y="485775"/>
          <a:ext cx="504825" cy="5048250"/>
          <a:chOff x="30933" y="487973"/>
          <a:chExt cx="504000" cy="5068863"/>
        </a:xfrm>
      </xdr:grpSpPr>
      <xdr:sp macro="[0]!GOTO1_Click" textlink="">
        <xdr:nvSpPr>
          <xdr:cNvPr id="3" name="Rectangle 2"/>
          <xdr:cNvSpPr/>
        </xdr:nvSpPr>
        <xdr:spPr>
          <a:xfrm>
            <a:off x="30933" y="487973"/>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_Click" textlink="">
        <xdr:nvSpPr>
          <xdr:cNvPr id="4" name="Rectangle 3"/>
          <xdr:cNvSpPr/>
        </xdr:nvSpPr>
        <xdr:spPr>
          <a:xfrm>
            <a:off x="30933" y="671719"/>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3_Click" textlink="">
        <xdr:nvSpPr>
          <xdr:cNvPr id="5" name="Rectangle 4"/>
          <xdr:cNvSpPr/>
        </xdr:nvSpPr>
        <xdr:spPr>
          <a:xfrm>
            <a:off x="30933" y="854198"/>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4_Click" textlink="">
        <xdr:nvSpPr>
          <xdr:cNvPr id="6" name="Rectangle 5"/>
          <xdr:cNvSpPr/>
        </xdr:nvSpPr>
        <xdr:spPr>
          <a:xfrm>
            <a:off x="30933" y="1037945"/>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9_Click" textlink="">
        <xdr:nvSpPr>
          <xdr:cNvPr id="7" name="Rectangle 6"/>
          <xdr:cNvSpPr/>
        </xdr:nvSpPr>
        <xdr:spPr>
          <a:xfrm>
            <a:off x="30933" y="3776398"/>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0_Click" textlink="">
        <xdr:nvSpPr>
          <xdr:cNvPr id="8" name="Rectangle 7"/>
          <xdr:cNvSpPr/>
        </xdr:nvSpPr>
        <xdr:spPr>
          <a:xfrm>
            <a:off x="30933" y="3957610"/>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1_Click" textlink="">
        <xdr:nvSpPr>
          <xdr:cNvPr id="9" name="Rectangle 8"/>
          <xdr:cNvSpPr/>
        </xdr:nvSpPr>
        <xdr:spPr>
          <a:xfrm>
            <a:off x="30933" y="4140089"/>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2_Click" textlink="">
        <xdr:nvSpPr>
          <xdr:cNvPr id="10" name="Rectangle 9"/>
          <xdr:cNvSpPr/>
        </xdr:nvSpPr>
        <xdr:spPr>
          <a:xfrm>
            <a:off x="30933" y="4322568"/>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8_Click" textlink="">
        <xdr:nvSpPr>
          <xdr:cNvPr id="11" name="Rectangle 10"/>
          <xdr:cNvSpPr/>
        </xdr:nvSpPr>
        <xdr:spPr>
          <a:xfrm>
            <a:off x="30933" y="5412373"/>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5_Click" textlink="">
        <xdr:nvSpPr>
          <xdr:cNvPr id="12" name="Rectangle 11"/>
          <xdr:cNvSpPr/>
        </xdr:nvSpPr>
        <xdr:spPr>
          <a:xfrm>
            <a:off x="30933" y="1220424"/>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7_Click" textlink="">
        <xdr:nvSpPr>
          <xdr:cNvPr id="13" name="Rectangle 12"/>
          <xdr:cNvSpPr/>
        </xdr:nvSpPr>
        <xdr:spPr>
          <a:xfrm>
            <a:off x="30933" y="1587916"/>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6_Click" textlink="">
        <xdr:nvSpPr>
          <xdr:cNvPr id="14" name="Rectangle 13"/>
          <xdr:cNvSpPr/>
        </xdr:nvSpPr>
        <xdr:spPr>
          <a:xfrm>
            <a:off x="30933" y="5053751"/>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9_Click" textlink="">
        <xdr:nvSpPr>
          <xdr:cNvPr id="15" name="Rectangle 14"/>
          <xdr:cNvSpPr/>
        </xdr:nvSpPr>
        <xdr:spPr>
          <a:xfrm>
            <a:off x="30933" y="1952874"/>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0_Click" textlink="">
        <xdr:nvSpPr>
          <xdr:cNvPr id="16" name="Rectangle 15"/>
          <xdr:cNvSpPr/>
        </xdr:nvSpPr>
        <xdr:spPr>
          <a:xfrm>
            <a:off x="30933" y="2135353"/>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7_Click" textlink="">
        <xdr:nvSpPr>
          <xdr:cNvPr id="17" name="Rectangle 16"/>
          <xdr:cNvSpPr/>
        </xdr:nvSpPr>
        <xdr:spPr>
          <a:xfrm>
            <a:off x="30933" y="5236230"/>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1_Click" textlink="">
        <xdr:nvSpPr>
          <xdr:cNvPr id="18" name="Rectangle 17"/>
          <xdr:cNvSpPr/>
        </xdr:nvSpPr>
        <xdr:spPr>
          <a:xfrm>
            <a:off x="30933" y="2317833"/>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2_Click" textlink="">
        <xdr:nvSpPr>
          <xdr:cNvPr id="19" name="Rectangle 18"/>
          <xdr:cNvSpPr/>
        </xdr:nvSpPr>
        <xdr:spPr>
          <a:xfrm>
            <a:off x="30933" y="2500312"/>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3_Click" textlink="">
        <xdr:nvSpPr>
          <xdr:cNvPr id="20" name="Rectangle 19"/>
          <xdr:cNvSpPr/>
        </xdr:nvSpPr>
        <xdr:spPr>
          <a:xfrm>
            <a:off x="30933" y="2682791"/>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4_Click" textlink="">
        <xdr:nvSpPr>
          <xdr:cNvPr id="21" name="Rectangle 20"/>
          <xdr:cNvSpPr/>
        </xdr:nvSpPr>
        <xdr:spPr>
          <a:xfrm>
            <a:off x="30933" y="2864003"/>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5_Click" textlink="">
        <xdr:nvSpPr>
          <xdr:cNvPr id="22" name="Rectangle 21"/>
          <xdr:cNvSpPr/>
        </xdr:nvSpPr>
        <xdr:spPr>
          <a:xfrm>
            <a:off x="30933" y="3046482"/>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6_Click" textlink="">
        <xdr:nvSpPr>
          <xdr:cNvPr id="23" name="Rectangle 22"/>
          <xdr:cNvSpPr/>
        </xdr:nvSpPr>
        <xdr:spPr>
          <a:xfrm>
            <a:off x="30933" y="3228961"/>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8_Click" textlink="">
        <xdr:nvSpPr>
          <xdr:cNvPr id="25" name="Rectangle 24"/>
          <xdr:cNvSpPr/>
        </xdr:nvSpPr>
        <xdr:spPr>
          <a:xfrm>
            <a:off x="30933" y="1770395"/>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5_Click" textlink="">
        <xdr:nvSpPr>
          <xdr:cNvPr id="27" name="Rectangle 26"/>
          <xdr:cNvSpPr/>
        </xdr:nvSpPr>
        <xdr:spPr>
          <a:xfrm>
            <a:off x="30933" y="4871272"/>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8_Click" textlink="">
        <xdr:nvSpPr>
          <xdr:cNvPr id="28" name="Rectangle 27"/>
          <xdr:cNvSpPr/>
        </xdr:nvSpPr>
        <xdr:spPr>
          <a:xfrm>
            <a:off x="30933" y="3593919"/>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6_Click" textlink="">
        <xdr:nvSpPr>
          <xdr:cNvPr id="30" name="Rectangle 29"/>
          <xdr:cNvSpPr/>
        </xdr:nvSpPr>
        <xdr:spPr>
          <a:xfrm>
            <a:off x="30933" y="1404170"/>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17_Click" textlink="">
        <xdr:nvSpPr>
          <xdr:cNvPr id="35" name="Rectangle 34"/>
          <xdr:cNvSpPr/>
        </xdr:nvSpPr>
        <xdr:spPr>
          <a:xfrm>
            <a:off x="30933" y="3411440"/>
            <a:ext cx="504000" cy="143195"/>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3_Click" textlink="">
        <xdr:nvSpPr>
          <xdr:cNvPr id="36" name="Rectangle 35"/>
          <xdr:cNvSpPr/>
        </xdr:nvSpPr>
        <xdr:spPr>
          <a:xfrm>
            <a:off x="30933" y="4505047"/>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24_Click" textlink="">
        <xdr:nvSpPr>
          <xdr:cNvPr id="37" name="Rectangle 36"/>
          <xdr:cNvSpPr/>
        </xdr:nvSpPr>
        <xdr:spPr>
          <a:xfrm>
            <a:off x="30933" y="4688793"/>
            <a:ext cx="504000" cy="144463"/>
          </a:xfrm>
          <a:prstGeom prst="rect">
            <a:avLst/>
          </a:prstGeom>
          <a:ln w="3175">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grpSp>
    <xdr:clientData/>
  </xdr:twoCellAnchor>
  <xdr:twoCellAnchor>
    <xdr:from>
      <xdr:col>2</xdr:col>
      <xdr:colOff>28575</xdr:colOff>
      <xdr:row>40</xdr:row>
      <xdr:rowOff>19050</xdr:rowOff>
    </xdr:from>
    <xdr:to>
      <xdr:col>2</xdr:col>
      <xdr:colOff>542925</xdr:colOff>
      <xdr:row>47</xdr:row>
      <xdr:rowOff>161925</xdr:rowOff>
    </xdr:to>
    <xdr:grpSp>
      <xdr:nvGrpSpPr>
        <xdr:cNvPr id="24" name="Group 23"/>
        <xdr:cNvGrpSpPr/>
      </xdr:nvGrpSpPr>
      <xdr:grpSpPr>
        <a:xfrm>
          <a:off x="876300" y="8305800"/>
          <a:ext cx="514350" cy="1409700"/>
          <a:chOff x="31172" y="8420545"/>
          <a:chExt cx="507462" cy="1415642"/>
        </a:xfrm>
      </xdr:grpSpPr>
      <xdr:sp macro="[0]!GOTO45_Click" textlink="">
        <xdr:nvSpPr>
          <xdr:cNvPr id="42" name="Rectangle 41"/>
          <xdr:cNvSpPr/>
        </xdr:nvSpPr>
        <xdr:spPr>
          <a:xfrm>
            <a:off x="34597" y="9331865"/>
            <a:ext cx="504037" cy="143334"/>
          </a:xfrm>
          <a:prstGeom prst="rect">
            <a:avLst/>
          </a:prstGeom>
          <a:solidFill>
            <a:srgbClr val="568ED4"/>
          </a:solidFill>
          <a:ln w="3175">
            <a:solidFill>
              <a:schemeClr val="accent1">
                <a:lumMod val="75000"/>
              </a:schemeClr>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46_Click" textlink="">
        <xdr:nvSpPr>
          <xdr:cNvPr id="43" name="Rectangle 42"/>
          <xdr:cNvSpPr/>
        </xdr:nvSpPr>
        <xdr:spPr>
          <a:xfrm>
            <a:off x="34597" y="9514482"/>
            <a:ext cx="504037" cy="143334"/>
          </a:xfrm>
          <a:prstGeom prst="rect">
            <a:avLst/>
          </a:prstGeom>
          <a:solidFill>
            <a:srgbClr val="568ED4"/>
          </a:solidFill>
          <a:ln w="3175">
            <a:solidFill>
              <a:schemeClr val="accent1">
                <a:lumMod val="75000"/>
              </a:schemeClr>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40_Click" textlink="">
        <xdr:nvSpPr>
          <xdr:cNvPr id="56" name="Rectangle 55"/>
          <xdr:cNvSpPr/>
        </xdr:nvSpPr>
        <xdr:spPr>
          <a:xfrm>
            <a:off x="34597" y="8420545"/>
            <a:ext cx="504037" cy="143334"/>
          </a:xfrm>
          <a:prstGeom prst="rect">
            <a:avLst/>
          </a:prstGeom>
          <a:solidFill>
            <a:srgbClr val="568ED4"/>
          </a:solidFill>
          <a:ln w="3175">
            <a:solidFill>
              <a:schemeClr val="accent1">
                <a:lumMod val="75000"/>
              </a:schemeClr>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41_Click" textlink="">
        <xdr:nvSpPr>
          <xdr:cNvPr id="57" name="Rectangle 56"/>
          <xdr:cNvSpPr/>
        </xdr:nvSpPr>
        <xdr:spPr>
          <a:xfrm>
            <a:off x="34597" y="8602809"/>
            <a:ext cx="504037" cy="143334"/>
          </a:xfrm>
          <a:prstGeom prst="rect">
            <a:avLst/>
          </a:prstGeom>
          <a:solidFill>
            <a:srgbClr val="568ED4"/>
          </a:solidFill>
          <a:ln w="3175">
            <a:solidFill>
              <a:schemeClr val="accent1">
                <a:lumMod val="75000"/>
              </a:schemeClr>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42_Click" textlink="">
        <xdr:nvSpPr>
          <xdr:cNvPr id="58" name="Rectangle 57"/>
          <xdr:cNvSpPr/>
        </xdr:nvSpPr>
        <xdr:spPr>
          <a:xfrm>
            <a:off x="34597" y="8785073"/>
            <a:ext cx="504037" cy="143334"/>
          </a:xfrm>
          <a:prstGeom prst="rect">
            <a:avLst/>
          </a:prstGeom>
          <a:solidFill>
            <a:srgbClr val="568ED4"/>
          </a:solidFill>
          <a:ln w="3175">
            <a:solidFill>
              <a:schemeClr val="accent1">
                <a:lumMod val="75000"/>
              </a:schemeClr>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44_Click" textlink="">
        <xdr:nvSpPr>
          <xdr:cNvPr id="61" name="Rectangle 60"/>
          <xdr:cNvSpPr/>
        </xdr:nvSpPr>
        <xdr:spPr>
          <a:xfrm>
            <a:off x="34597" y="9149601"/>
            <a:ext cx="504037" cy="143334"/>
          </a:xfrm>
          <a:prstGeom prst="rect">
            <a:avLst/>
          </a:prstGeom>
          <a:solidFill>
            <a:srgbClr val="568ED4"/>
          </a:solidFill>
          <a:ln w="3175">
            <a:solidFill>
              <a:schemeClr val="accent1">
                <a:lumMod val="75000"/>
              </a:schemeClr>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43_Click" textlink="">
        <xdr:nvSpPr>
          <xdr:cNvPr id="66" name="Rectangle 65"/>
          <xdr:cNvSpPr/>
        </xdr:nvSpPr>
        <xdr:spPr>
          <a:xfrm>
            <a:off x="34597" y="8967337"/>
            <a:ext cx="504037" cy="143334"/>
          </a:xfrm>
          <a:prstGeom prst="rect">
            <a:avLst/>
          </a:prstGeom>
          <a:solidFill>
            <a:srgbClr val="568ED4"/>
          </a:solidFill>
          <a:ln w="3175">
            <a:solidFill>
              <a:schemeClr val="accent1">
                <a:lumMod val="75000"/>
              </a:schemeClr>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47_Click" textlink="">
        <xdr:nvSpPr>
          <xdr:cNvPr id="49" name="Rectangle 48"/>
          <xdr:cNvSpPr/>
        </xdr:nvSpPr>
        <xdr:spPr>
          <a:xfrm>
            <a:off x="31172" y="9692853"/>
            <a:ext cx="504037" cy="143334"/>
          </a:xfrm>
          <a:prstGeom prst="rect">
            <a:avLst/>
          </a:prstGeom>
          <a:solidFill>
            <a:srgbClr val="568ED4"/>
          </a:solidFill>
          <a:ln w="3175">
            <a:solidFill>
              <a:schemeClr val="accent1">
                <a:lumMod val="75000"/>
              </a:schemeClr>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grpSp>
    <xdr:clientData/>
  </xdr:twoCellAnchor>
  <xdr:twoCellAnchor>
    <xdr:from>
      <xdr:col>2</xdr:col>
      <xdr:colOff>28575</xdr:colOff>
      <xdr:row>31</xdr:row>
      <xdr:rowOff>19050</xdr:rowOff>
    </xdr:from>
    <xdr:to>
      <xdr:col>2</xdr:col>
      <xdr:colOff>533400</xdr:colOff>
      <xdr:row>37</xdr:row>
      <xdr:rowOff>161925</xdr:rowOff>
    </xdr:to>
    <xdr:grpSp>
      <xdr:nvGrpSpPr>
        <xdr:cNvPr id="2" name="Group 1"/>
        <xdr:cNvGrpSpPr/>
      </xdr:nvGrpSpPr>
      <xdr:grpSpPr>
        <a:xfrm>
          <a:off x="876300" y="6305550"/>
          <a:ext cx="504825" cy="1228725"/>
          <a:chOff x="1758177" y="6313939"/>
          <a:chExt cx="508673" cy="1223617"/>
        </a:xfrm>
      </xdr:grpSpPr>
      <xdr:sp macro="[0]!GOTO30_Click" textlink="">
        <xdr:nvSpPr>
          <xdr:cNvPr id="41" name="Rectangle 40"/>
          <xdr:cNvSpPr/>
        </xdr:nvSpPr>
        <xdr:spPr>
          <a:xfrm>
            <a:off x="1758177" y="6313939"/>
            <a:ext cx="503968" cy="138881"/>
          </a:xfrm>
          <a:prstGeom prst="rect">
            <a:avLst/>
          </a:prstGeom>
          <a:solidFill>
            <a:srgbClr val="D70000"/>
          </a:solidFill>
          <a:ln w="3175">
            <a:solidFill>
              <a:srgbClr val="C00000"/>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31_Click" textlink="">
        <xdr:nvSpPr>
          <xdr:cNvPr id="47" name="Rectangle 46"/>
          <xdr:cNvSpPr/>
        </xdr:nvSpPr>
        <xdr:spPr>
          <a:xfrm>
            <a:off x="1758177" y="6495952"/>
            <a:ext cx="503968" cy="138881"/>
          </a:xfrm>
          <a:prstGeom prst="rect">
            <a:avLst/>
          </a:prstGeom>
          <a:solidFill>
            <a:srgbClr val="D70000"/>
          </a:solidFill>
          <a:ln w="3175">
            <a:solidFill>
              <a:srgbClr val="C00000"/>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33_Click" textlink="">
        <xdr:nvSpPr>
          <xdr:cNvPr id="48" name="Rectangle 47"/>
          <xdr:cNvSpPr/>
        </xdr:nvSpPr>
        <xdr:spPr>
          <a:xfrm>
            <a:off x="1758177" y="6859978"/>
            <a:ext cx="503968" cy="138881"/>
          </a:xfrm>
          <a:prstGeom prst="rect">
            <a:avLst/>
          </a:prstGeom>
          <a:solidFill>
            <a:srgbClr val="D70000"/>
          </a:solidFill>
          <a:ln w="3175">
            <a:solidFill>
              <a:srgbClr val="C00000"/>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35_Click" textlink="">
        <xdr:nvSpPr>
          <xdr:cNvPr id="50" name="Rectangle 49"/>
          <xdr:cNvSpPr/>
        </xdr:nvSpPr>
        <xdr:spPr>
          <a:xfrm>
            <a:off x="1758177" y="7223086"/>
            <a:ext cx="503968" cy="137963"/>
          </a:xfrm>
          <a:prstGeom prst="rect">
            <a:avLst/>
          </a:prstGeom>
          <a:solidFill>
            <a:srgbClr val="D70000"/>
          </a:solidFill>
          <a:ln w="3175">
            <a:solidFill>
              <a:srgbClr val="C00000"/>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34_Click" textlink="">
        <xdr:nvSpPr>
          <xdr:cNvPr id="59" name="Rectangle 58"/>
          <xdr:cNvSpPr/>
        </xdr:nvSpPr>
        <xdr:spPr>
          <a:xfrm>
            <a:off x="1758177" y="7041991"/>
            <a:ext cx="503968" cy="137963"/>
          </a:xfrm>
          <a:prstGeom prst="rect">
            <a:avLst/>
          </a:prstGeom>
          <a:solidFill>
            <a:srgbClr val="D70000"/>
          </a:solidFill>
          <a:ln w="3175">
            <a:solidFill>
              <a:srgbClr val="C00000"/>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32_Click" textlink="">
        <xdr:nvSpPr>
          <xdr:cNvPr id="65" name="Rectangle 64"/>
          <xdr:cNvSpPr/>
        </xdr:nvSpPr>
        <xdr:spPr>
          <a:xfrm>
            <a:off x="1758177" y="6677965"/>
            <a:ext cx="503968" cy="138881"/>
          </a:xfrm>
          <a:prstGeom prst="rect">
            <a:avLst/>
          </a:prstGeom>
          <a:solidFill>
            <a:srgbClr val="D70000"/>
          </a:solidFill>
          <a:ln w="3175">
            <a:solidFill>
              <a:srgbClr val="C00000"/>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sp macro="[0]!GOTO36_Click" textlink="">
        <xdr:nvSpPr>
          <xdr:cNvPr id="51" name="Rectangle 50"/>
          <xdr:cNvSpPr/>
        </xdr:nvSpPr>
        <xdr:spPr>
          <a:xfrm>
            <a:off x="1762882" y="7399593"/>
            <a:ext cx="503968" cy="137963"/>
          </a:xfrm>
          <a:prstGeom prst="rect">
            <a:avLst/>
          </a:prstGeom>
          <a:solidFill>
            <a:srgbClr val="D70000"/>
          </a:solidFill>
          <a:ln w="3175">
            <a:solidFill>
              <a:srgbClr val="C00000"/>
            </a:solidFill>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AU" sz="1000"/>
              <a:t>GOTO</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161925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2" name="Rectangle 1"/>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552450</xdr:colOff>
      <xdr:row>2</xdr:row>
      <xdr:rowOff>152400</xdr:rowOff>
    </xdr:to>
    <xdr:sp macro="[0]!Rectangle1_Click" textlink="">
      <xdr:nvSpPr>
        <xdr:cNvPr id="3" name="Rectangle 2"/>
        <xdr:cNvSpPr/>
      </xdr:nvSpPr>
      <xdr:spPr>
        <a:xfrm>
          <a:off x="19050" y="19050"/>
          <a:ext cx="533400"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219075</xdr:rowOff>
    </xdr:to>
    <xdr:sp macro="[0]!Rectangle1_Click" textlink="">
      <xdr:nvSpPr>
        <xdr:cNvPr id="2" name="Rectangle 1"/>
        <xdr:cNvSpPr/>
      </xdr:nvSpPr>
      <xdr:spPr>
        <a:xfrm>
          <a:off x="19050" y="19050"/>
          <a:ext cx="542925" cy="609600"/>
        </a:xfrm>
        <a:prstGeom prst="rect">
          <a:avLst/>
        </a:prstGeom>
        <a:solidFill>
          <a:srgbClr val="9BBB59"/>
        </a:solidFill>
        <a:ln w="63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twoCellAnchor>
    <xdr:from>
      <xdr:col>1</xdr:col>
      <xdr:colOff>2867025</xdr:colOff>
      <xdr:row>9</xdr:row>
      <xdr:rowOff>66675</xdr:rowOff>
    </xdr:from>
    <xdr:to>
      <xdr:col>11</xdr:col>
      <xdr:colOff>190500</xdr:colOff>
      <xdr:row>26</xdr:row>
      <xdr:rowOff>104775</xdr:rowOff>
    </xdr:to>
    <xdr:graphicFrame macro="">
      <xdr:nvGraphicFramePr>
        <xdr:cNvPr id="4" name="Chart 3"/>
        <xdr:cNvGraphicFramePr/>
      </xdr:nvGraphicFramePr>
      <xdr:xfrm>
        <a:off x="3438525" y="2228850"/>
        <a:ext cx="5819775" cy="32766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2" name="Rectangle 1"/>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142875</xdr:rowOff>
    </xdr:to>
    <xdr:sp macro="[0]!Rectangle1_Click" textlink="">
      <xdr:nvSpPr>
        <xdr:cNvPr id="2" name="Rectangle 1"/>
        <xdr:cNvSpPr/>
      </xdr:nvSpPr>
      <xdr:spPr>
        <a:xfrm>
          <a:off x="19050" y="19050"/>
          <a:ext cx="542925" cy="600075"/>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2" name="Rectangle 1"/>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solidFill>
                <a:schemeClr val="lt1"/>
              </a:solidFill>
              <a:effectLst/>
              <a:latin typeface="+mn-lt"/>
              <a:ea typeface="+mn-ea"/>
              <a:cs typeface="+mn-cs"/>
            </a:rPr>
            <a:t>Back to Index</a:t>
          </a:r>
          <a:endParaRPr lang="en-AU">
            <a:effectLst/>
          </a:endParaRP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542925</xdr:colOff>
      <xdr:row>2</xdr:row>
      <xdr:rowOff>152400</xdr:rowOff>
    </xdr:to>
    <xdr:sp macro="[0]!Rectangle2_Click" textlink="">
      <xdr:nvSpPr>
        <xdr:cNvPr id="2" name="Rectangle 1"/>
        <xdr:cNvSpPr/>
      </xdr:nvSpPr>
      <xdr:spPr>
        <a:xfrm>
          <a:off x="19050" y="19050"/>
          <a:ext cx="523875" cy="609600"/>
        </a:xfrm>
        <a:prstGeom prst="rect">
          <a:avLst/>
        </a:prstGeom>
        <a:solidFill>
          <a:srgbClr val="C0504D"/>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523875</xdr:colOff>
      <xdr:row>2</xdr:row>
      <xdr:rowOff>152400</xdr:rowOff>
    </xdr:to>
    <xdr:sp macro="[0]!Rectangle2_Click" textlink="">
      <xdr:nvSpPr>
        <xdr:cNvPr id="2" name="Rectangle 1"/>
        <xdr:cNvSpPr/>
      </xdr:nvSpPr>
      <xdr:spPr>
        <a:xfrm>
          <a:off x="19050" y="19050"/>
          <a:ext cx="504825" cy="609600"/>
        </a:xfrm>
        <a:prstGeom prst="rect">
          <a:avLst/>
        </a:prstGeom>
        <a:solidFill>
          <a:srgbClr val="C0504D"/>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552450</xdr:colOff>
      <xdr:row>2</xdr:row>
      <xdr:rowOff>152400</xdr:rowOff>
    </xdr:to>
    <xdr:sp macro="[0]!Rectangle2_Click" textlink="">
      <xdr:nvSpPr>
        <xdr:cNvPr id="2" name="Rectangle 1"/>
        <xdr:cNvSpPr/>
      </xdr:nvSpPr>
      <xdr:spPr>
        <a:xfrm>
          <a:off x="19050" y="19050"/>
          <a:ext cx="533400" cy="609600"/>
        </a:xfrm>
        <a:prstGeom prst="rect">
          <a:avLst/>
        </a:prstGeom>
        <a:solidFill>
          <a:srgbClr val="C0504D"/>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2_Click" textlink="">
      <xdr:nvSpPr>
        <xdr:cNvPr id="2" name="Rectangle 1"/>
        <xdr:cNvSpPr/>
      </xdr:nvSpPr>
      <xdr:spPr>
        <a:xfrm>
          <a:off x="19050" y="19050"/>
          <a:ext cx="542925" cy="609600"/>
        </a:xfrm>
        <a:prstGeom prst="rect">
          <a:avLst/>
        </a:prstGeom>
        <a:solidFill>
          <a:srgbClr val="C0504D"/>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2_Click" textlink="">
      <xdr:nvSpPr>
        <xdr:cNvPr id="2" name="Rectangle 1"/>
        <xdr:cNvSpPr/>
      </xdr:nvSpPr>
      <xdr:spPr>
        <a:xfrm>
          <a:off x="19050" y="19050"/>
          <a:ext cx="542925" cy="609600"/>
        </a:xfrm>
        <a:prstGeom prst="rect">
          <a:avLst/>
        </a:prstGeom>
        <a:solidFill>
          <a:srgbClr val="C0504D"/>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twoCellAnchor>
    <xdr:from>
      <xdr:col>1</xdr:col>
      <xdr:colOff>0</xdr:colOff>
      <xdr:row>0</xdr:row>
      <xdr:rowOff>0</xdr:rowOff>
    </xdr:from>
    <xdr:to>
      <xdr:col>1</xdr:col>
      <xdr:colOff>542925</xdr:colOff>
      <xdr:row>2</xdr:row>
      <xdr:rowOff>133350</xdr:rowOff>
    </xdr:to>
    <xdr:sp macro="[0]!Rectangle2_Click" textlink="">
      <xdr:nvSpPr>
        <xdr:cNvPr id="3" name="Rectangle 2"/>
        <xdr:cNvSpPr/>
      </xdr:nvSpPr>
      <xdr:spPr>
        <a:xfrm>
          <a:off x="561975" y="0"/>
          <a:ext cx="542925" cy="609600"/>
        </a:xfrm>
        <a:prstGeom prst="rect">
          <a:avLst/>
        </a:prstGeom>
        <a:solidFill>
          <a:srgbClr val="C0504D"/>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2_Click" textlink="">
      <xdr:nvSpPr>
        <xdr:cNvPr id="2" name="Rectangle 1"/>
        <xdr:cNvSpPr/>
      </xdr:nvSpPr>
      <xdr:spPr>
        <a:xfrm>
          <a:off x="19050" y="19050"/>
          <a:ext cx="542925" cy="609600"/>
        </a:xfrm>
        <a:prstGeom prst="rect">
          <a:avLst/>
        </a:prstGeom>
        <a:solidFill>
          <a:srgbClr val="C0504D"/>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2_Click" textlink="">
      <xdr:nvSpPr>
        <xdr:cNvPr id="2" name="Rectangle 1"/>
        <xdr:cNvSpPr/>
      </xdr:nvSpPr>
      <xdr:spPr>
        <a:xfrm>
          <a:off x="19050" y="19050"/>
          <a:ext cx="542925" cy="609600"/>
        </a:xfrm>
        <a:prstGeom prst="rect">
          <a:avLst/>
        </a:prstGeom>
        <a:solidFill>
          <a:srgbClr val="C0504D"/>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3_Click" textlink="">
      <xdr:nvSpPr>
        <xdr:cNvPr id="2" name="Rectangle 1"/>
        <xdr:cNvSpPr/>
      </xdr:nvSpPr>
      <xdr:spPr>
        <a:xfrm>
          <a:off x="19050" y="19050"/>
          <a:ext cx="542925" cy="609600"/>
        </a:xfrm>
        <a:prstGeom prst="rect">
          <a:avLst/>
        </a:prstGeom>
        <a:solidFill>
          <a:srgbClr val="376092"/>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3_Click" textlink="">
      <xdr:nvSpPr>
        <xdr:cNvPr id="7" name="Rectangle 6"/>
        <xdr:cNvSpPr/>
      </xdr:nvSpPr>
      <xdr:spPr>
        <a:xfrm>
          <a:off x="19050" y="19050"/>
          <a:ext cx="542925" cy="609600"/>
        </a:xfrm>
        <a:prstGeom prst="rect">
          <a:avLst/>
        </a:prstGeom>
        <a:solidFill>
          <a:srgbClr val="376092"/>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3_Click" textlink="">
      <xdr:nvSpPr>
        <xdr:cNvPr id="3" name="Rectangle 2"/>
        <xdr:cNvSpPr/>
      </xdr:nvSpPr>
      <xdr:spPr>
        <a:xfrm>
          <a:off x="19050" y="19050"/>
          <a:ext cx="542925" cy="609600"/>
        </a:xfrm>
        <a:prstGeom prst="rect">
          <a:avLst/>
        </a:prstGeom>
        <a:solidFill>
          <a:srgbClr val="376092"/>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3</xdr:row>
      <xdr:rowOff>0</xdr:rowOff>
    </xdr:to>
    <xdr:sp macro="[0]!Rectangle1_Click" textlink="">
      <xdr:nvSpPr>
        <xdr:cNvPr id="2" name="Rectangle 1"/>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marL="0" indent="0" algn="ctr"/>
          <a:r>
            <a:rPr lang="en-AU" sz="1100">
              <a:solidFill>
                <a:schemeClr val="lt1"/>
              </a:solidFill>
              <a:effectLst/>
              <a:latin typeface="+mn-lt"/>
              <a:ea typeface="+mn-ea"/>
              <a:cs typeface="+mn-cs"/>
            </a:rPr>
            <a:t>Back to Index</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3_Click" textlink="">
      <xdr:nvSpPr>
        <xdr:cNvPr id="3" name="Rectangle 2"/>
        <xdr:cNvSpPr/>
      </xdr:nvSpPr>
      <xdr:spPr>
        <a:xfrm>
          <a:off x="19050" y="19050"/>
          <a:ext cx="542925" cy="609600"/>
        </a:xfrm>
        <a:prstGeom prst="rect">
          <a:avLst/>
        </a:prstGeom>
        <a:solidFill>
          <a:srgbClr val="376092"/>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3_Click" textlink="">
      <xdr:nvSpPr>
        <xdr:cNvPr id="2" name="Rectangle 1"/>
        <xdr:cNvSpPr/>
      </xdr:nvSpPr>
      <xdr:spPr>
        <a:xfrm>
          <a:off x="19050" y="19050"/>
          <a:ext cx="542925" cy="609600"/>
        </a:xfrm>
        <a:prstGeom prst="rect">
          <a:avLst/>
        </a:prstGeom>
        <a:solidFill>
          <a:srgbClr val="376092"/>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3_Click" textlink="">
      <xdr:nvSpPr>
        <xdr:cNvPr id="3" name="Rectangle 2"/>
        <xdr:cNvSpPr/>
      </xdr:nvSpPr>
      <xdr:spPr>
        <a:xfrm>
          <a:off x="19050" y="19050"/>
          <a:ext cx="542925" cy="609600"/>
        </a:xfrm>
        <a:prstGeom prst="rect">
          <a:avLst/>
        </a:prstGeom>
        <a:solidFill>
          <a:srgbClr val="376092"/>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3_Click" textlink="">
      <xdr:nvSpPr>
        <xdr:cNvPr id="3" name="Rectangle 2"/>
        <xdr:cNvSpPr/>
      </xdr:nvSpPr>
      <xdr:spPr>
        <a:xfrm>
          <a:off x="19050" y="19050"/>
          <a:ext cx="542925" cy="609600"/>
        </a:xfrm>
        <a:prstGeom prst="rect">
          <a:avLst/>
        </a:prstGeom>
        <a:solidFill>
          <a:srgbClr val="376092"/>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3_Click" textlink="">
      <xdr:nvSpPr>
        <xdr:cNvPr id="2" name="Rectangle 1"/>
        <xdr:cNvSpPr/>
      </xdr:nvSpPr>
      <xdr:spPr>
        <a:xfrm>
          <a:off x="19050" y="19050"/>
          <a:ext cx="542925" cy="609600"/>
        </a:xfrm>
        <a:prstGeom prst="rect">
          <a:avLst/>
        </a:prstGeom>
        <a:solidFill>
          <a:srgbClr val="376092"/>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2" name="Rectangle 1"/>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200025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2" name="Rectangle 1"/>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238125</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561975</xdr:colOff>
      <xdr:row>2</xdr:row>
      <xdr:rowOff>152400</xdr:rowOff>
    </xdr:to>
    <xdr:sp macro="[0]!Rectangle1_Click" textlink="">
      <xdr:nvSpPr>
        <xdr:cNvPr id="3" name="Rectangle 2"/>
        <xdr:cNvSpPr/>
      </xdr:nvSpPr>
      <xdr:spPr>
        <a:xfrm>
          <a:off x="19050" y="19050"/>
          <a:ext cx="542925" cy="609600"/>
        </a:xfrm>
        <a:prstGeom prst="rect">
          <a:avLst/>
        </a:prstGeom>
        <a:solidFill>
          <a:srgbClr val="9BBB5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AU" sz="1100"/>
            <a:t>Back to Index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vml" /><Relationship Id="rId3"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8.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vml" /><Relationship Id="rId3" Type="http://schemas.openxmlformats.org/officeDocument/2006/relationships/drawing" Target="../drawings/drawing34.xml" /><Relationship Id="rId4"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0.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1.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2.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3.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24.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5.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67"/>
  <sheetViews>
    <sheetView showGridLines="0" tabSelected="1" zoomScale="120" zoomScaleNormal="120" workbookViewId="0" topLeftCell="A1"/>
  </sheetViews>
  <sheetFormatPr defaultColWidth="9.140625" defaultRowHeight="15"/>
  <cols>
    <col min="1" max="1" width="5.421875" style="23" customWidth="1"/>
    <col min="2" max="2" width="7.28125" style="23" customWidth="1"/>
    <col min="3" max="3" width="8.57421875" style="23" customWidth="1"/>
    <col min="4" max="4" width="152.421875" style="23" customWidth="1"/>
    <col min="5" max="5" width="27.00390625" style="0" customWidth="1"/>
    <col min="6" max="6" width="92.7109375" style="23" customWidth="1"/>
    <col min="7" max="16384" width="9.140625" style="23" customWidth="1"/>
  </cols>
  <sheetData>
    <row r="1" spans="2:4" s="22" customFormat="1" ht="37.5" customHeight="1">
      <c r="B1" s="149" t="s">
        <v>278</v>
      </c>
      <c r="C1" s="150"/>
      <c r="D1" s="151" t="s">
        <v>466</v>
      </c>
    </row>
    <row r="2" spans="2:4" ht="14.25" customHeight="1">
      <c r="B2" s="152" t="s">
        <v>279</v>
      </c>
      <c r="C2" s="24"/>
      <c r="D2" s="153" t="s">
        <v>324</v>
      </c>
    </row>
    <row r="3" spans="2:4" ht="14.25" customHeight="1">
      <c r="B3" s="154" t="s">
        <v>280</v>
      </c>
      <c r="C3" s="25"/>
      <c r="D3" s="155" t="s">
        <v>325</v>
      </c>
    </row>
    <row r="4" spans="2:4" ht="14.25" customHeight="1">
      <c r="B4" s="152" t="s">
        <v>281</v>
      </c>
      <c r="C4" s="25"/>
      <c r="D4" s="156" t="s">
        <v>366</v>
      </c>
    </row>
    <row r="5" spans="2:4" ht="14.25" customHeight="1">
      <c r="B5" s="154" t="s">
        <v>282</v>
      </c>
      <c r="C5" s="25"/>
      <c r="D5" s="155" t="s">
        <v>367</v>
      </c>
    </row>
    <row r="6" spans="2:4" ht="14.25" customHeight="1">
      <c r="B6" s="152" t="s">
        <v>283</v>
      </c>
      <c r="C6" s="25"/>
      <c r="D6" s="156" t="s">
        <v>328</v>
      </c>
    </row>
    <row r="7" spans="2:4" ht="14.25" customHeight="1">
      <c r="B7" s="154" t="s">
        <v>284</v>
      </c>
      <c r="C7" s="25"/>
      <c r="D7" s="155" t="s">
        <v>139</v>
      </c>
    </row>
    <row r="8" spans="2:4" ht="14.25" customHeight="1">
      <c r="B8" s="152" t="s">
        <v>285</v>
      </c>
      <c r="C8" s="25"/>
      <c r="D8" s="156" t="s">
        <v>329</v>
      </c>
    </row>
    <row r="9" spans="2:4" ht="14.25" customHeight="1">
      <c r="B9" s="154" t="s">
        <v>286</v>
      </c>
      <c r="C9" s="25"/>
      <c r="D9" s="155" t="s">
        <v>144</v>
      </c>
    </row>
    <row r="10" spans="2:4" ht="14.25" customHeight="1">
      <c r="B10" s="152" t="s">
        <v>287</v>
      </c>
      <c r="C10" s="25"/>
      <c r="D10" s="156" t="s">
        <v>330</v>
      </c>
    </row>
    <row r="11" spans="2:4" ht="14.25" customHeight="1">
      <c r="B11" s="154" t="s">
        <v>288</v>
      </c>
      <c r="C11" s="25"/>
      <c r="D11" s="157" t="s">
        <v>63</v>
      </c>
    </row>
    <row r="12" spans="2:4" ht="14.25" customHeight="1">
      <c r="B12" s="152" t="s">
        <v>289</v>
      </c>
      <c r="C12" s="25"/>
      <c r="D12" s="158" t="s">
        <v>64</v>
      </c>
    </row>
    <row r="13" spans="2:4" ht="14.25" customHeight="1">
      <c r="B13" s="154" t="s">
        <v>290</v>
      </c>
      <c r="C13" s="25"/>
      <c r="D13" s="157" t="s">
        <v>65</v>
      </c>
    </row>
    <row r="14" spans="2:4" ht="14.25" customHeight="1">
      <c r="B14" s="152" t="s">
        <v>291</v>
      </c>
      <c r="C14" s="25"/>
      <c r="D14" s="158" t="s">
        <v>66</v>
      </c>
    </row>
    <row r="15" spans="2:4" ht="14.25" customHeight="1">
      <c r="B15" s="154" t="s">
        <v>292</v>
      </c>
      <c r="C15" s="25"/>
      <c r="D15" s="157" t="s">
        <v>67</v>
      </c>
    </row>
    <row r="16" spans="2:4" ht="14.25" customHeight="1">
      <c r="B16" s="152" t="s">
        <v>293</v>
      </c>
      <c r="C16" s="25"/>
      <c r="D16" s="158" t="s">
        <v>68</v>
      </c>
    </row>
    <row r="17" spans="2:4" ht="14.25" customHeight="1">
      <c r="B17" s="154" t="s">
        <v>294</v>
      </c>
      <c r="C17" s="25"/>
      <c r="D17" s="157" t="s">
        <v>69</v>
      </c>
    </row>
    <row r="18" spans="2:4" ht="14.25" customHeight="1">
      <c r="B18" s="152" t="s">
        <v>295</v>
      </c>
      <c r="C18" s="25"/>
      <c r="D18" s="156" t="s">
        <v>145</v>
      </c>
    </row>
    <row r="19" spans="2:4" ht="14.25" customHeight="1">
      <c r="B19" s="154" t="s">
        <v>296</v>
      </c>
      <c r="C19" s="25"/>
      <c r="D19" s="155" t="s">
        <v>331</v>
      </c>
    </row>
    <row r="20" spans="2:4" ht="14.25" customHeight="1">
      <c r="B20" s="152" t="s">
        <v>297</v>
      </c>
      <c r="C20" s="25"/>
      <c r="D20" s="156" t="s">
        <v>332</v>
      </c>
    </row>
    <row r="21" spans="2:4" ht="14.25" customHeight="1">
      <c r="B21" s="154" t="s">
        <v>298</v>
      </c>
      <c r="C21" s="25"/>
      <c r="D21" s="155" t="s">
        <v>333</v>
      </c>
    </row>
    <row r="22" spans="2:4" ht="14.25" customHeight="1">
      <c r="B22" s="152" t="s">
        <v>299</v>
      </c>
      <c r="C22" s="25"/>
      <c r="D22" s="156" t="s">
        <v>334</v>
      </c>
    </row>
    <row r="23" spans="2:4" ht="14.25" customHeight="1">
      <c r="B23" s="154" t="s">
        <v>300</v>
      </c>
      <c r="C23" s="25"/>
      <c r="D23" s="155" t="s">
        <v>335</v>
      </c>
    </row>
    <row r="24" spans="2:4" ht="14.25" customHeight="1">
      <c r="B24" s="152" t="s">
        <v>301</v>
      </c>
      <c r="C24" s="25"/>
      <c r="D24" s="156" t="s">
        <v>150</v>
      </c>
    </row>
    <row r="25" spans="2:4" ht="14.25" customHeight="1">
      <c r="B25" s="154" t="s">
        <v>302</v>
      </c>
      <c r="C25" s="25"/>
      <c r="D25" s="155" t="s">
        <v>151</v>
      </c>
    </row>
    <row r="26" spans="2:4" ht="14.25" customHeight="1">
      <c r="B26" s="152" t="s">
        <v>303</v>
      </c>
      <c r="C26" s="25"/>
      <c r="D26" s="156" t="s">
        <v>336</v>
      </c>
    </row>
    <row r="27" spans="2:4" ht="14.25" customHeight="1">
      <c r="B27" s="154" t="s">
        <v>304</v>
      </c>
      <c r="C27" s="25"/>
      <c r="D27" s="155" t="s">
        <v>337</v>
      </c>
    </row>
    <row r="28" spans="2:4" ht="14.25" customHeight="1">
      <c r="B28" s="152" t="s">
        <v>305</v>
      </c>
      <c r="C28" s="25"/>
      <c r="D28" s="156" t="s">
        <v>338</v>
      </c>
    </row>
    <row r="29" spans="2:4" ht="15">
      <c r="B29" s="173" t="s">
        <v>306</v>
      </c>
      <c r="C29" s="26"/>
      <c r="D29" s="159" t="s">
        <v>138</v>
      </c>
    </row>
    <row r="30" spans="2:4" ht="20.25" customHeight="1">
      <c r="B30" s="174"/>
      <c r="C30" s="174"/>
      <c r="D30" s="174"/>
    </row>
    <row r="31" spans="2:4" ht="37.5" customHeight="1">
      <c r="B31" s="48" t="s">
        <v>278</v>
      </c>
      <c r="C31" s="27"/>
      <c r="D31" s="28" t="s">
        <v>152</v>
      </c>
    </row>
    <row r="32" spans="2:4" ht="14.25" customHeight="1">
      <c r="B32" s="160" t="s">
        <v>317</v>
      </c>
      <c r="C32" s="29"/>
      <c r="D32" s="161" t="s">
        <v>400</v>
      </c>
    </row>
    <row r="33" spans="2:4" ht="14.25" customHeight="1">
      <c r="B33" s="162" t="s">
        <v>318</v>
      </c>
      <c r="C33" s="29"/>
      <c r="D33" s="163" t="s">
        <v>402</v>
      </c>
    </row>
    <row r="34" spans="2:4" ht="14.25" customHeight="1">
      <c r="B34" s="160" t="s">
        <v>307</v>
      </c>
      <c r="C34" s="29"/>
      <c r="D34" s="161" t="s">
        <v>393</v>
      </c>
    </row>
    <row r="35" spans="2:4" ht="14.25" customHeight="1">
      <c r="B35" s="162" t="s">
        <v>308</v>
      </c>
      <c r="C35" s="29"/>
      <c r="D35" s="163" t="s">
        <v>394</v>
      </c>
    </row>
    <row r="36" spans="2:4" ht="14.25" customHeight="1">
      <c r="B36" s="160" t="s">
        <v>309</v>
      </c>
      <c r="C36" s="29"/>
      <c r="D36" s="161" t="s">
        <v>395</v>
      </c>
    </row>
    <row r="37" spans="2:4" ht="14.25" customHeight="1">
      <c r="B37" s="162" t="s">
        <v>310</v>
      </c>
      <c r="C37" s="29"/>
      <c r="D37" s="163" t="s">
        <v>471</v>
      </c>
    </row>
    <row r="38" spans="2:4" ht="14.25" customHeight="1">
      <c r="B38" s="237" t="s">
        <v>407</v>
      </c>
      <c r="C38" s="238"/>
      <c r="D38" s="164" t="s">
        <v>470</v>
      </c>
    </row>
    <row r="39" spans="2:4" ht="20.25" customHeight="1">
      <c r="B39" s="174"/>
      <c r="C39" s="174"/>
      <c r="D39" s="174"/>
    </row>
    <row r="40" spans="2:4" ht="37.5" customHeight="1">
      <c r="B40" s="165" t="s">
        <v>278</v>
      </c>
      <c r="C40" s="42"/>
      <c r="D40" s="166" t="s">
        <v>457</v>
      </c>
    </row>
    <row r="41" spans="2:4" ht="14.25" customHeight="1">
      <c r="B41" s="167" t="s">
        <v>311</v>
      </c>
      <c r="C41" s="43"/>
      <c r="D41" s="168" t="s">
        <v>408</v>
      </c>
    </row>
    <row r="42" spans="2:4" ht="14.25" customHeight="1">
      <c r="B42" s="169" t="s">
        <v>312</v>
      </c>
      <c r="C42" s="43"/>
      <c r="D42" s="170" t="s">
        <v>409</v>
      </c>
    </row>
    <row r="43" spans="2:4" ht="14.25" customHeight="1">
      <c r="B43" s="167" t="s">
        <v>313</v>
      </c>
      <c r="C43" s="43"/>
      <c r="D43" s="168" t="s">
        <v>410</v>
      </c>
    </row>
    <row r="44" spans="2:4" ht="14.25" customHeight="1">
      <c r="B44" s="169" t="s">
        <v>314</v>
      </c>
      <c r="C44" s="43"/>
      <c r="D44" s="170" t="s">
        <v>458</v>
      </c>
    </row>
    <row r="45" spans="2:4" ht="14.25" customHeight="1">
      <c r="B45" s="167" t="s">
        <v>315</v>
      </c>
      <c r="C45" s="43"/>
      <c r="D45" s="168" t="s">
        <v>459</v>
      </c>
    </row>
    <row r="46" spans="2:4" ht="14.25" customHeight="1">
      <c r="B46" s="169" t="s">
        <v>316</v>
      </c>
      <c r="C46" s="43"/>
      <c r="D46" s="170" t="s">
        <v>460</v>
      </c>
    </row>
    <row r="47" spans="2:4" ht="14.25" customHeight="1">
      <c r="B47" s="167" t="s">
        <v>319</v>
      </c>
      <c r="C47" s="43"/>
      <c r="D47" s="168" t="s">
        <v>461</v>
      </c>
    </row>
    <row r="48" spans="2:4" ht="14.25" customHeight="1">
      <c r="B48" s="171" t="s">
        <v>320</v>
      </c>
      <c r="C48" s="44"/>
      <c r="D48" s="172" t="s">
        <v>462</v>
      </c>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6" ht="15">
      <c r="B66"/>
    </row>
    <row r="67" ht="15">
      <c r="B67"/>
    </row>
  </sheetData>
  <printOptions/>
  <pageMargins left="0.7" right="0.7"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W13"/>
  <sheetViews>
    <sheetView showGridLines="0" workbookViewId="0" topLeftCell="A1">
      <selection activeCell="W5" sqref="W5"/>
    </sheetView>
  </sheetViews>
  <sheetFormatPr defaultColWidth="9.140625" defaultRowHeight="15"/>
  <cols>
    <col min="1" max="1" width="8.7109375" style="2" customWidth="1"/>
    <col min="2" max="2" width="24.57421875" style="2" customWidth="1"/>
    <col min="3" max="5" width="9.140625" style="2" hidden="1" customWidth="1"/>
    <col min="6" max="6" width="30.421875" style="2" hidden="1" customWidth="1"/>
    <col min="7" max="12" width="9.140625" style="2" hidden="1" customWidth="1"/>
    <col min="13" max="16384" width="9.140625" style="2" customWidth="1"/>
  </cols>
  <sheetData>
    <row r="2" ht="18.75" customHeight="1">
      <c r="B2" s="3" t="s">
        <v>342</v>
      </c>
    </row>
    <row r="3" ht="16.5" customHeight="1"/>
    <row r="4" spans="2:23" ht="18.75" customHeight="1">
      <c r="B4" s="81" t="s">
        <v>467</v>
      </c>
      <c r="C4" s="49" t="s">
        <v>1</v>
      </c>
      <c r="D4" s="49" t="s">
        <v>2</v>
      </c>
      <c r="E4" s="49" t="s">
        <v>3</v>
      </c>
      <c r="F4" s="49" t="s">
        <v>4</v>
      </c>
      <c r="G4" s="49" t="s">
        <v>5</v>
      </c>
      <c r="H4" s="49" t="s">
        <v>6</v>
      </c>
      <c r="I4" s="49" t="s">
        <v>7</v>
      </c>
      <c r="J4" s="49" t="s">
        <v>8</v>
      </c>
      <c r="K4" s="49" t="s">
        <v>9</v>
      </c>
      <c r="L4" s="49" t="s">
        <v>12</v>
      </c>
      <c r="M4" s="81" t="s">
        <v>13</v>
      </c>
      <c r="N4" s="49" t="s">
        <v>93</v>
      </c>
      <c r="O4" s="49" t="s">
        <v>94</v>
      </c>
      <c r="P4" s="49" t="s">
        <v>95</v>
      </c>
      <c r="Q4" s="49" t="s">
        <v>96</v>
      </c>
      <c r="R4" s="49" t="s">
        <v>414</v>
      </c>
      <c r="S4" s="49" t="s">
        <v>415</v>
      </c>
      <c r="T4" s="49" t="s">
        <v>416</v>
      </c>
      <c r="U4" s="49" t="s">
        <v>417</v>
      </c>
      <c r="V4" s="49" t="s">
        <v>418</v>
      </c>
      <c r="W4" s="256" t="s">
        <v>419</v>
      </c>
    </row>
    <row r="5" spans="2:23" ht="18.75" customHeight="1">
      <c r="B5" s="67" t="s">
        <v>39</v>
      </c>
      <c r="C5" s="93">
        <v>0.32</v>
      </c>
      <c r="D5" s="93">
        <v>0.37</v>
      </c>
      <c r="E5" s="93">
        <v>0.45</v>
      </c>
      <c r="F5" s="93">
        <v>0.35</v>
      </c>
      <c r="G5" s="93">
        <v>0.35</v>
      </c>
      <c r="H5" s="93">
        <v>0.41</v>
      </c>
      <c r="I5" s="93">
        <v>0.28</v>
      </c>
      <c r="J5" s="93">
        <v>0.34</v>
      </c>
      <c r="K5" s="93">
        <v>0.26</v>
      </c>
      <c r="L5" s="93">
        <v>0.32</v>
      </c>
      <c r="M5" s="93">
        <v>0.24</v>
      </c>
      <c r="N5" s="93">
        <v>0.23</v>
      </c>
      <c r="O5" s="93">
        <v>0.21</v>
      </c>
      <c r="P5" s="93">
        <v>0.22</v>
      </c>
      <c r="Q5" s="93">
        <v>0.18</v>
      </c>
      <c r="R5" s="93">
        <v>0.2</v>
      </c>
      <c r="S5" s="93">
        <v>0.23</v>
      </c>
      <c r="T5" s="93">
        <v>0.19</v>
      </c>
      <c r="U5" s="93">
        <v>0.22</v>
      </c>
      <c r="V5" s="93">
        <v>0.14</v>
      </c>
      <c r="W5" s="249">
        <f>AVERAGE(M5:V5)</f>
        <v>0.20599999999999996</v>
      </c>
    </row>
    <row r="6" spans="2:23" ht="18.75" customHeight="1">
      <c r="B6" s="67" t="s">
        <v>40</v>
      </c>
      <c r="C6" s="93">
        <v>0.29</v>
      </c>
      <c r="D6" s="93">
        <v>0.3</v>
      </c>
      <c r="E6" s="93">
        <v>0.23</v>
      </c>
      <c r="F6" s="93">
        <v>0.32</v>
      </c>
      <c r="G6" s="93">
        <v>0.26</v>
      </c>
      <c r="H6" s="93">
        <v>0.21</v>
      </c>
      <c r="I6" s="93">
        <v>0.25</v>
      </c>
      <c r="J6" s="93">
        <v>0.26</v>
      </c>
      <c r="K6" s="93">
        <v>0.24</v>
      </c>
      <c r="L6" s="93">
        <v>0.3</v>
      </c>
      <c r="M6" s="93">
        <v>0.26</v>
      </c>
      <c r="N6" s="93">
        <v>0.21</v>
      </c>
      <c r="O6" s="93">
        <v>0.23</v>
      </c>
      <c r="P6" s="93">
        <v>0.24</v>
      </c>
      <c r="Q6" s="93">
        <v>0.19</v>
      </c>
      <c r="R6" s="93">
        <v>0.22</v>
      </c>
      <c r="S6" s="93">
        <v>0.23</v>
      </c>
      <c r="T6" s="93">
        <v>0.23</v>
      </c>
      <c r="U6" s="93">
        <v>0.19</v>
      </c>
      <c r="V6" s="93">
        <v>0.28</v>
      </c>
      <c r="W6" s="249">
        <f aca="true" t="shared" si="0" ref="W6:W11">AVERAGE(M6:V6)</f>
        <v>0.22799999999999998</v>
      </c>
    </row>
    <row r="7" spans="2:23" ht="18.75" customHeight="1">
      <c r="B7" s="67" t="s">
        <v>41</v>
      </c>
      <c r="C7" s="93">
        <v>0.06</v>
      </c>
      <c r="D7" s="93">
        <v>0.09</v>
      </c>
      <c r="E7" s="93">
        <v>0.07</v>
      </c>
      <c r="F7" s="93">
        <v>0.08</v>
      </c>
      <c r="G7" s="93">
        <v>0.1</v>
      </c>
      <c r="H7" s="93">
        <v>0.06</v>
      </c>
      <c r="I7" s="93">
        <v>0.09</v>
      </c>
      <c r="J7" s="93">
        <v>0.1</v>
      </c>
      <c r="K7" s="93">
        <v>0.1</v>
      </c>
      <c r="L7" s="93">
        <v>0.07</v>
      </c>
      <c r="M7" s="93">
        <v>0.24</v>
      </c>
      <c r="N7" s="93">
        <v>0.32</v>
      </c>
      <c r="O7" s="93">
        <v>0.34</v>
      </c>
      <c r="P7" s="93">
        <v>0.3</v>
      </c>
      <c r="Q7" s="93">
        <v>0.41</v>
      </c>
      <c r="R7" s="93">
        <v>0.36</v>
      </c>
      <c r="S7" s="93">
        <v>0.3</v>
      </c>
      <c r="T7" s="93">
        <v>0.33</v>
      </c>
      <c r="U7" s="93">
        <v>0.38</v>
      </c>
      <c r="V7" s="93">
        <v>0.37</v>
      </c>
      <c r="W7" s="249">
        <f t="shared" si="0"/>
        <v>0.335</v>
      </c>
    </row>
    <row r="8" spans="2:23" ht="18.75" customHeight="1">
      <c r="B8" s="67" t="s">
        <v>42</v>
      </c>
      <c r="C8" s="93">
        <v>0.06</v>
      </c>
      <c r="D8" s="93">
        <v>0.02</v>
      </c>
      <c r="E8" s="93">
        <v>0.01</v>
      </c>
      <c r="F8" s="93">
        <v>0.01</v>
      </c>
      <c r="G8" s="93">
        <v>0.01</v>
      </c>
      <c r="H8" s="93">
        <v>0.01</v>
      </c>
      <c r="I8" s="93">
        <v>0.01</v>
      </c>
      <c r="J8" s="93">
        <v>0.01</v>
      </c>
      <c r="K8" s="93">
        <v>0.01</v>
      </c>
      <c r="L8" s="93">
        <v>0.005</v>
      </c>
      <c r="M8" s="93">
        <v>0.01</v>
      </c>
      <c r="N8" s="93">
        <v>0.006</v>
      </c>
      <c r="O8" s="93">
        <v>0.005</v>
      </c>
      <c r="P8" s="93">
        <v>0.008</v>
      </c>
      <c r="Q8" s="93">
        <v>0.006</v>
      </c>
      <c r="R8" s="93">
        <v>0.006</v>
      </c>
      <c r="S8" s="93">
        <v>0.005</v>
      </c>
      <c r="T8" s="93">
        <v>0.005</v>
      </c>
      <c r="U8" s="93">
        <v>0.02</v>
      </c>
      <c r="V8" s="93">
        <v>0.01</v>
      </c>
      <c r="W8" s="249">
        <f t="shared" si="0"/>
        <v>0.0081</v>
      </c>
    </row>
    <row r="9" spans="2:23" ht="18.75" customHeight="1">
      <c r="B9" s="67" t="s">
        <v>43</v>
      </c>
      <c r="C9" s="93">
        <v>0.12</v>
      </c>
      <c r="D9" s="93">
        <v>0.13</v>
      </c>
      <c r="E9" s="93">
        <v>0.12</v>
      </c>
      <c r="F9" s="93">
        <v>0.1</v>
      </c>
      <c r="G9" s="93">
        <v>0.13</v>
      </c>
      <c r="H9" s="93">
        <v>0.09</v>
      </c>
      <c r="I9" s="93">
        <v>0.11</v>
      </c>
      <c r="J9" s="93">
        <v>0.09</v>
      </c>
      <c r="K9" s="93">
        <v>0.14</v>
      </c>
      <c r="L9" s="93">
        <v>0.08</v>
      </c>
      <c r="M9" s="93">
        <v>0.08</v>
      </c>
      <c r="N9" s="93">
        <v>0.09</v>
      </c>
      <c r="O9" s="93">
        <v>0.08</v>
      </c>
      <c r="P9" s="93">
        <v>0.09</v>
      </c>
      <c r="Q9" s="93">
        <v>0.08</v>
      </c>
      <c r="R9" s="93">
        <v>0.08</v>
      </c>
      <c r="S9" s="93">
        <v>0.08</v>
      </c>
      <c r="T9" s="93">
        <v>0.11</v>
      </c>
      <c r="U9" s="93">
        <v>0.08</v>
      </c>
      <c r="V9" s="93">
        <v>0.07</v>
      </c>
      <c r="W9" s="249">
        <f t="shared" si="0"/>
        <v>0.08399999999999999</v>
      </c>
    </row>
    <row r="10" spans="2:23" ht="18.75" customHeight="1">
      <c r="B10" s="67" t="s">
        <v>44</v>
      </c>
      <c r="C10" s="93">
        <v>0.12</v>
      </c>
      <c r="D10" s="93">
        <v>0.08</v>
      </c>
      <c r="E10" s="93">
        <v>0.11</v>
      </c>
      <c r="F10" s="93">
        <v>0.11</v>
      </c>
      <c r="G10" s="93">
        <v>0.14</v>
      </c>
      <c r="H10" s="93">
        <v>0.21</v>
      </c>
      <c r="I10" s="93">
        <v>0.24</v>
      </c>
      <c r="J10" s="93">
        <v>0.17</v>
      </c>
      <c r="K10" s="93">
        <v>0.24</v>
      </c>
      <c r="L10" s="93">
        <v>0.22</v>
      </c>
      <c r="M10" s="93">
        <v>0.17</v>
      </c>
      <c r="N10" s="93">
        <v>0.14</v>
      </c>
      <c r="O10" s="93">
        <v>0.13</v>
      </c>
      <c r="P10" s="93">
        <v>0.14</v>
      </c>
      <c r="Q10" s="93">
        <v>0.13</v>
      </c>
      <c r="R10" s="93">
        <v>0.14</v>
      </c>
      <c r="S10" s="93">
        <v>0.15</v>
      </c>
      <c r="T10" s="93">
        <v>0.13</v>
      </c>
      <c r="U10" s="93">
        <v>0.11</v>
      </c>
      <c r="V10" s="93">
        <v>0.13</v>
      </c>
      <c r="W10" s="249">
        <f t="shared" si="0"/>
        <v>0.137</v>
      </c>
    </row>
    <row r="11" spans="2:23" ht="18.75" customHeight="1">
      <c r="B11" s="67" t="s">
        <v>45</v>
      </c>
      <c r="C11" s="93">
        <v>0.03</v>
      </c>
      <c r="D11" s="93">
        <v>0.01</v>
      </c>
      <c r="E11" s="93">
        <v>0.01</v>
      </c>
      <c r="F11" s="93">
        <v>0.02</v>
      </c>
      <c r="G11" s="93">
        <v>0.01</v>
      </c>
      <c r="H11" s="93">
        <v>0.01</v>
      </c>
      <c r="I11" s="93">
        <v>0.02</v>
      </c>
      <c r="J11" s="93">
        <v>0.03</v>
      </c>
      <c r="K11" s="93">
        <v>0.01</v>
      </c>
      <c r="L11" s="93">
        <v>0.004</v>
      </c>
      <c r="M11" s="93">
        <v>0.001</v>
      </c>
      <c r="N11" s="93">
        <v>0.005</v>
      </c>
      <c r="O11" s="93">
        <v>0.007</v>
      </c>
      <c r="P11" s="93">
        <v>0.001</v>
      </c>
      <c r="Q11" s="93">
        <v>0.003</v>
      </c>
      <c r="R11" s="93">
        <v>0.002</v>
      </c>
      <c r="S11" s="93">
        <v>0.003</v>
      </c>
      <c r="T11" s="93">
        <v>0.004</v>
      </c>
      <c r="U11" s="93">
        <v>0.003</v>
      </c>
      <c r="V11" s="93">
        <v>0.004</v>
      </c>
      <c r="W11" s="249">
        <f t="shared" si="0"/>
        <v>0.0033</v>
      </c>
    </row>
    <row r="13" ht="15">
      <c r="A13" s="13" t="s">
        <v>468</v>
      </c>
    </row>
  </sheetData>
  <printOptions/>
  <pageMargins left="0.7" right="0.7" top="0.75" bottom="0.75" header="0.3" footer="0.3"/>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O22"/>
  <sheetViews>
    <sheetView showGridLines="0" workbookViewId="0" topLeftCell="A1">
      <selection activeCell="H16" sqref="H16"/>
    </sheetView>
  </sheetViews>
  <sheetFormatPr defaultColWidth="9.140625" defaultRowHeight="15"/>
  <cols>
    <col min="1" max="1" width="8.421875" style="2" customWidth="1"/>
    <col min="2" max="2" width="40.7109375" style="2" customWidth="1"/>
    <col min="3" max="3" width="13.140625" style="2" customWidth="1"/>
    <col min="4" max="4" width="9.140625" style="2" customWidth="1"/>
    <col min="5" max="16384" width="9.140625" style="2" customWidth="1"/>
  </cols>
  <sheetData>
    <row r="2" ht="18.75" customHeight="1">
      <c r="B2" s="3" t="s">
        <v>439</v>
      </c>
    </row>
    <row r="3" ht="16.5" customHeight="1"/>
    <row r="4" ht="18.75" customHeight="1">
      <c r="B4" s="266" t="s">
        <v>440</v>
      </c>
    </row>
    <row r="5" spans="2:13" ht="18.75" customHeight="1">
      <c r="B5" s="49" t="s">
        <v>59</v>
      </c>
      <c r="C5" s="49" t="s">
        <v>73</v>
      </c>
      <c r="D5" s="49" t="s">
        <v>1</v>
      </c>
      <c r="E5" s="49" t="s">
        <v>2</v>
      </c>
      <c r="F5" s="49" t="s">
        <v>3</v>
      </c>
      <c r="G5" s="49" t="s">
        <v>4</v>
      </c>
      <c r="H5" s="49" t="s">
        <v>5</v>
      </c>
      <c r="I5" s="49" t="s">
        <v>6</v>
      </c>
      <c r="J5" s="49" t="s">
        <v>7</v>
      </c>
      <c r="K5" s="49" t="s">
        <v>8</v>
      </c>
      <c r="L5" s="49" t="s">
        <v>9</v>
      </c>
      <c r="M5" s="49" t="s">
        <v>12</v>
      </c>
    </row>
    <row r="6" spans="2:13" ht="18.75" customHeight="1">
      <c r="B6" s="50" t="s">
        <v>88</v>
      </c>
      <c r="C6" s="65">
        <v>25</v>
      </c>
      <c r="D6" s="54">
        <v>45</v>
      </c>
      <c r="E6" s="54">
        <v>11</v>
      </c>
      <c r="F6" s="54">
        <v>15</v>
      </c>
      <c r="G6" s="54">
        <v>29</v>
      </c>
      <c r="H6" s="54">
        <v>19</v>
      </c>
      <c r="I6" s="54">
        <v>10</v>
      </c>
      <c r="J6" s="54">
        <v>7</v>
      </c>
      <c r="K6" s="54">
        <v>16</v>
      </c>
      <c r="L6" s="54">
        <v>23</v>
      </c>
      <c r="M6" s="104">
        <v>1</v>
      </c>
    </row>
    <row r="7" spans="2:13" ht="18.75" customHeight="1">
      <c r="B7" s="50" t="s">
        <v>89</v>
      </c>
      <c r="C7" s="65">
        <v>0.3</v>
      </c>
      <c r="D7" s="54">
        <v>0.62</v>
      </c>
      <c r="E7" s="54">
        <v>0.09</v>
      </c>
      <c r="F7" s="54">
        <v>0.22</v>
      </c>
      <c r="G7" s="54">
        <v>0.27</v>
      </c>
      <c r="H7" s="54">
        <v>0.22</v>
      </c>
      <c r="I7" s="54">
        <v>0.2</v>
      </c>
      <c r="J7" s="54">
        <v>0.08</v>
      </c>
      <c r="K7" s="54">
        <v>0.13</v>
      </c>
      <c r="L7" s="54">
        <v>0.19</v>
      </c>
      <c r="M7" s="105">
        <v>0.02</v>
      </c>
    </row>
    <row r="8" spans="2:13" ht="18.75" customHeight="1">
      <c r="B8" s="50" t="s">
        <v>91</v>
      </c>
      <c r="C8" s="65">
        <v>80</v>
      </c>
      <c r="D8" s="54">
        <v>73</v>
      </c>
      <c r="E8" s="54">
        <v>122</v>
      </c>
      <c r="F8" s="54">
        <v>71</v>
      </c>
      <c r="G8" s="54">
        <v>108</v>
      </c>
      <c r="H8" s="54">
        <v>86</v>
      </c>
      <c r="I8" s="54">
        <v>53</v>
      </c>
      <c r="J8" s="54">
        <v>88</v>
      </c>
      <c r="K8" s="54">
        <v>125</v>
      </c>
      <c r="L8" s="54">
        <v>123</v>
      </c>
      <c r="M8" s="104">
        <v>52</v>
      </c>
    </row>
    <row r="9" spans="2:13" ht="18.75" customHeight="1">
      <c r="B9" s="50" t="s">
        <v>86</v>
      </c>
      <c r="C9" s="65" t="s">
        <v>24</v>
      </c>
      <c r="D9" s="54" t="s">
        <v>24</v>
      </c>
      <c r="E9" s="54" t="s">
        <v>24</v>
      </c>
      <c r="F9" s="54" t="s">
        <v>24</v>
      </c>
      <c r="G9" s="54" t="s">
        <v>24</v>
      </c>
      <c r="H9" s="54" t="s">
        <v>24</v>
      </c>
      <c r="I9" s="54">
        <v>0</v>
      </c>
      <c r="J9" s="54">
        <v>0</v>
      </c>
      <c r="K9" s="54">
        <v>0</v>
      </c>
      <c r="L9" s="54">
        <v>0</v>
      </c>
      <c r="M9" s="104">
        <v>0</v>
      </c>
    </row>
    <row r="10" spans="2:13" ht="18.75" customHeight="1">
      <c r="B10" s="92" t="s">
        <v>83</v>
      </c>
      <c r="C10" s="65" t="s">
        <v>84</v>
      </c>
      <c r="D10" s="52">
        <v>0.94</v>
      </c>
      <c r="E10" s="52">
        <v>0.59</v>
      </c>
      <c r="F10" s="52">
        <v>0.95</v>
      </c>
      <c r="G10" s="52">
        <v>0.93</v>
      </c>
      <c r="H10" s="52">
        <v>0.71</v>
      </c>
      <c r="I10" s="52">
        <v>0.92</v>
      </c>
      <c r="J10" s="52">
        <v>0.89</v>
      </c>
      <c r="K10" s="52">
        <v>0.37</v>
      </c>
      <c r="L10" s="52">
        <v>0.65</v>
      </c>
      <c r="M10" s="106">
        <v>0.99</v>
      </c>
    </row>
    <row r="11" spans="2:13" ht="18.75" customHeight="1">
      <c r="B11" s="92" t="s">
        <v>83</v>
      </c>
      <c r="C11" s="65" t="s">
        <v>85</v>
      </c>
      <c r="D11" s="52">
        <v>0.96</v>
      </c>
      <c r="E11" s="52">
        <v>0.93</v>
      </c>
      <c r="F11" s="52">
        <v>0.97</v>
      </c>
      <c r="G11" s="52">
        <v>1</v>
      </c>
      <c r="H11" s="52">
        <v>0.95</v>
      </c>
      <c r="I11" s="52">
        <v>1</v>
      </c>
      <c r="J11" s="52">
        <v>0.99</v>
      </c>
      <c r="K11" s="52">
        <v>1</v>
      </c>
      <c r="L11" s="52">
        <v>0.69</v>
      </c>
      <c r="M11" s="106">
        <v>0.99</v>
      </c>
    </row>
    <row r="12" spans="2:15" s="11" customFormat="1" ht="18.75" customHeight="1">
      <c r="B12" s="218" t="s">
        <v>363</v>
      </c>
      <c r="C12" s="65" t="s">
        <v>61</v>
      </c>
      <c r="D12" s="65" t="s">
        <v>61</v>
      </c>
      <c r="E12" s="65" t="s">
        <v>61</v>
      </c>
      <c r="F12" s="65" t="s">
        <v>61</v>
      </c>
      <c r="G12" s="65" t="s">
        <v>61</v>
      </c>
      <c r="H12" s="65" t="s">
        <v>61</v>
      </c>
      <c r="I12" s="65" t="s">
        <v>61</v>
      </c>
      <c r="J12" s="113">
        <v>0</v>
      </c>
      <c r="K12" s="113">
        <v>0</v>
      </c>
      <c r="L12" s="113">
        <v>2.1</v>
      </c>
      <c r="M12" s="215">
        <v>0</v>
      </c>
      <c r="N12" s="9"/>
      <c r="O12" s="9"/>
    </row>
    <row r="13" spans="2:15" s="11" customFormat="1" ht="18.75" customHeight="1">
      <c r="B13" s="217" t="s">
        <v>87</v>
      </c>
      <c r="C13" s="9"/>
      <c r="D13" s="9"/>
      <c r="E13" s="9"/>
      <c r="F13" s="9"/>
      <c r="G13" s="9"/>
      <c r="H13" s="9"/>
      <c r="I13" s="9"/>
      <c r="J13" s="9"/>
      <c r="K13" s="9"/>
      <c r="L13" s="9"/>
      <c r="M13" s="9"/>
      <c r="N13" s="9"/>
      <c r="O13" s="9"/>
    </row>
    <row r="14" spans="2:15" s="11" customFormat="1" ht="15.75" customHeight="1">
      <c r="B14" s="219" t="s">
        <v>364</v>
      </c>
      <c r="C14" s="9"/>
      <c r="D14" s="9"/>
      <c r="E14" s="9"/>
      <c r="F14" s="9"/>
      <c r="G14" s="9"/>
      <c r="H14" s="9"/>
      <c r="I14" s="9"/>
      <c r="J14" s="9"/>
      <c r="K14" s="9"/>
      <c r="L14" s="9"/>
      <c r="M14" s="9"/>
      <c r="N14" s="9"/>
      <c r="O14" s="9"/>
    </row>
    <row r="16" ht="18" customHeight="1">
      <c r="C16" s="288" t="s">
        <v>60</v>
      </c>
    </row>
    <row r="17" spans="2:8" ht="18" customHeight="1">
      <c r="B17" s="49" t="s">
        <v>59</v>
      </c>
      <c r="C17" s="288"/>
      <c r="D17" s="49" t="s">
        <v>13</v>
      </c>
      <c r="E17" s="49" t="s">
        <v>93</v>
      </c>
      <c r="F17" s="49" t="s">
        <v>94</v>
      </c>
      <c r="G17" s="49" t="s">
        <v>95</v>
      </c>
      <c r="H17" s="49" t="s">
        <v>96</v>
      </c>
    </row>
    <row r="18" spans="2:8" ht="18" customHeight="1">
      <c r="B18" s="50" t="s">
        <v>88</v>
      </c>
      <c r="C18" s="90">
        <v>25</v>
      </c>
      <c r="D18" s="83">
        <v>18.8</v>
      </c>
      <c r="E18" s="83">
        <v>11.7</v>
      </c>
      <c r="F18" s="83">
        <v>12.6</v>
      </c>
      <c r="G18" s="109">
        <v>9</v>
      </c>
      <c r="H18" s="83">
        <v>10.9</v>
      </c>
    </row>
    <row r="19" spans="2:8" ht="18" customHeight="1">
      <c r="B19" s="50" t="s">
        <v>89</v>
      </c>
      <c r="C19" s="90">
        <v>0.25</v>
      </c>
      <c r="D19" s="184">
        <v>0.136</v>
      </c>
      <c r="E19" s="184">
        <v>0.141</v>
      </c>
      <c r="F19" s="184">
        <v>0.16</v>
      </c>
      <c r="G19" s="184">
        <v>0.115</v>
      </c>
      <c r="H19" s="184">
        <v>0.151</v>
      </c>
    </row>
    <row r="20" spans="2:8" ht="18" customHeight="1">
      <c r="B20" s="50" t="s">
        <v>91</v>
      </c>
      <c r="C20" s="90" t="s">
        <v>24</v>
      </c>
      <c r="D20" s="107">
        <f>D18/D19</f>
        <v>138.23529411764704</v>
      </c>
      <c r="E20" s="107">
        <f>E18/E19</f>
        <v>82.97872340425532</v>
      </c>
      <c r="F20" s="107">
        <f>F18/F19</f>
        <v>78.75</v>
      </c>
      <c r="G20" s="107">
        <f>G18/G19</f>
        <v>78.26086956521739</v>
      </c>
      <c r="H20" s="107">
        <f>H18/H19</f>
        <v>72.18543046357617</v>
      </c>
    </row>
    <row r="21" spans="2:8" ht="18" customHeight="1">
      <c r="B21" s="92" t="s">
        <v>362</v>
      </c>
      <c r="C21" s="214" t="s">
        <v>61</v>
      </c>
      <c r="D21" s="109">
        <v>0</v>
      </c>
      <c r="E21" s="109">
        <v>0</v>
      </c>
      <c r="F21" s="109">
        <v>0</v>
      </c>
      <c r="G21" s="109">
        <v>0</v>
      </c>
      <c r="H21" s="109">
        <v>0</v>
      </c>
    </row>
    <row r="22" spans="2:15" ht="18" customHeight="1">
      <c r="B22" s="261" t="s">
        <v>92</v>
      </c>
      <c r="C22" s="261"/>
      <c r="D22" s="261"/>
      <c r="E22" s="261"/>
      <c r="F22" s="261"/>
      <c r="G22" s="261"/>
      <c r="H22" s="261"/>
      <c r="I22" s="261"/>
      <c r="J22" s="261"/>
      <c r="K22" s="261"/>
      <c r="L22" s="261"/>
      <c r="M22" s="261"/>
      <c r="N22" s="261"/>
      <c r="O22" s="261"/>
    </row>
    <row r="23" ht="18" customHeight="1"/>
    <row r="24" ht="18" customHeight="1"/>
  </sheetData>
  <mergeCells count="1">
    <mergeCell ref="C16:C1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3"/>
  <sheetViews>
    <sheetView showGridLines="0" workbookViewId="0" topLeftCell="A1">
      <selection activeCell="B4" sqref="B4"/>
    </sheetView>
  </sheetViews>
  <sheetFormatPr defaultColWidth="9.140625" defaultRowHeight="15"/>
  <cols>
    <col min="1" max="1" width="8.57421875" style="0" customWidth="1"/>
    <col min="2" max="2" width="40.7109375" style="0" customWidth="1"/>
    <col min="3" max="3" width="13.140625" style="0" customWidth="1"/>
    <col min="4" max="13" width="9.140625" style="0" customWidth="1"/>
  </cols>
  <sheetData>
    <row r="1" spans="1:13" ht="18" customHeight="1">
      <c r="A1" s="2"/>
      <c r="B1" s="2"/>
      <c r="C1" s="2"/>
      <c r="D1" s="2"/>
      <c r="E1" s="2"/>
      <c r="F1" s="2"/>
      <c r="G1" s="2"/>
      <c r="H1" s="2"/>
      <c r="I1" s="2"/>
      <c r="J1" s="2"/>
      <c r="K1" s="2"/>
      <c r="L1" s="2"/>
      <c r="M1" s="2"/>
    </row>
    <row r="2" spans="1:13" ht="18.75" customHeight="1">
      <c r="A2" s="2"/>
      <c r="B2" s="3" t="s">
        <v>64</v>
      </c>
      <c r="C2" s="1"/>
      <c r="D2" s="2"/>
      <c r="E2" s="2"/>
      <c r="F2" s="2"/>
      <c r="G2" s="2"/>
      <c r="H2" s="2"/>
      <c r="I2" s="2"/>
      <c r="J2" s="2"/>
      <c r="K2" s="2"/>
      <c r="L2" s="2"/>
      <c r="M2" s="2"/>
    </row>
    <row r="3" spans="1:13" ht="13.5" customHeight="1">
      <c r="A3" s="2"/>
      <c r="C3" s="2"/>
      <c r="D3" s="2"/>
      <c r="E3" s="2"/>
      <c r="F3" s="2"/>
      <c r="G3" s="2"/>
      <c r="H3" s="2"/>
      <c r="I3" s="2"/>
      <c r="J3" s="2"/>
      <c r="K3" s="2"/>
      <c r="L3" s="2"/>
      <c r="M3" s="2"/>
    </row>
    <row r="4" spans="1:2" ht="18.75" customHeight="1">
      <c r="A4" s="2"/>
      <c r="B4" s="266" t="s">
        <v>440</v>
      </c>
    </row>
    <row r="5" spans="1:13" ht="18.75" customHeight="1">
      <c r="A5" s="2"/>
      <c r="B5" s="77" t="s">
        <v>59</v>
      </c>
      <c r="C5" s="77" t="s">
        <v>73</v>
      </c>
      <c r="D5" s="77" t="s">
        <v>1</v>
      </c>
      <c r="E5" s="77" t="s">
        <v>2</v>
      </c>
      <c r="F5" s="77" t="s">
        <v>3</v>
      </c>
      <c r="G5" s="77" t="s">
        <v>4</v>
      </c>
      <c r="H5" s="77" t="s">
        <v>5</v>
      </c>
      <c r="I5" s="77" t="s">
        <v>6</v>
      </c>
      <c r="J5" s="77" t="s">
        <v>7</v>
      </c>
      <c r="K5" s="77" t="s">
        <v>8</v>
      </c>
      <c r="L5" s="77" t="s">
        <v>9</v>
      </c>
      <c r="M5" s="77" t="s">
        <v>12</v>
      </c>
    </row>
    <row r="6" spans="1:13" ht="18.75" customHeight="1">
      <c r="A6" s="2"/>
      <c r="B6" s="99" t="s">
        <v>100</v>
      </c>
      <c r="C6" s="108">
        <v>115</v>
      </c>
      <c r="D6" s="101">
        <v>110</v>
      </c>
      <c r="E6" s="101">
        <v>109</v>
      </c>
      <c r="F6" s="101">
        <v>122</v>
      </c>
      <c r="G6" s="101">
        <v>118</v>
      </c>
      <c r="H6" s="101">
        <v>108</v>
      </c>
      <c r="I6" s="101">
        <v>143</v>
      </c>
      <c r="J6" s="101">
        <v>118</v>
      </c>
      <c r="K6" s="101">
        <v>109</v>
      </c>
      <c r="L6" s="101">
        <v>118</v>
      </c>
      <c r="M6" s="101">
        <v>147</v>
      </c>
    </row>
    <row r="7" spans="1:13" ht="18.75" customHeight="1">
      <c r="A7" s="2"/>
      <c r="B7" s="99" t="s">
        <v>89</v>
      </c>
      <c r="C7" s="108">
        <v>1.4</v>
      </c>
      <c r="D7" s="101">
        <v>1.32</v>
      </c>
      <c r="E7" s="101">
        <v>1.38</v>
      </c>
      <c r="F7" s="101">
        <v>1.56</v>
      </c>
      <c r="G7" s="101">
        <v>1.46</v>
      </c>
      <c r="H7" s="101">
        <v>1.32</v>
      </c>
      <c r="I7" s="101">
        <v>1.61</v>
      </c>
      <c r="J7" s="101">
        <v>1.47</v>
      </c>
      <c r="K7" s="101">
        <v>1.23</v>
      </c>
      <c r="L7" s="101">
        <v>1.26</v>
      </c>
      <c r="M7" s="101">
        <v>1.56</v>
      </c>
    </row>
    <row r="8" spans="1:13" ht="18.75" customHeight="1">
      <c r="A8" s="2"/>
      <c r="B8" s="99" t="s">
        <v>101</v>
      </c>
      <c r="C8" s="108">
        <v>82</v>
      </c>
      <c r="D8" s="101">
        <v>83</v>
      </c>
      <c r="E8" s="101">
        <v>79</v>
      </c>
      <c r="F8" s="101">
        <v>78</v>
      </c>
      <c r="G8" s="101">
        <v>81</v>
      </c>
      <c r="H8" s="101">
        <v>82</v>
      </c>
      <c r="I8" s="101">
        <v>89</v>
      </c>
      <c r="J8" s="101">
        <v>80</v>
      </c>
      <c r="K8" s="101">
        <v>89</v>
      </c>
      <c r="L8" s="101">
        <v>94</v>
      </c>
      <c r="M8" s="101">
        <v>94</v>
      </c>
    </row>
    <row r="9" spans="1:13" ht="18.75" customHeight="1">
      <c r="A9" s="2"/>
      <c r="B9" s="99" t="s">
        <v>97</v>
      </c>
      <c r="C9" s="108" t="s">
        <v>24</v>
      </c>
      <c r="D9" s="101" t="s">
        <v>24</v>
      </c>
      <c r="E9" s="101" t="s">
        <v>24</v>
      </c>
      <c r="F9" s="101" t="s">
        <v>24</v>
      </c>
      <c r="G9" s="101" t="s">
        <v>24</v>
      </c>
      <c r="H9" s="101" t="s">
        <v>24</v>
      </c>
      <c r="I9" s="101">
        <v>1.47</v>
      </c>
      <c r="J9" s="101">
        <v>1.04</v>
      </c>
      <c r="K9" s="101">
        <v>1.4</v>
      </c>
      <c r="L9" s="101">
        <v>1.2</v>
      </c>
      <c r="M9" s="101">
        <v>2.28</v>
      </c>
    </row>
    <row r="10" spans="1:13" ht="18.75" customHeight="1">
      <c r="A10" s="2"/>
      <c r="B10" s="100" t="s">
        <v>83</v>
      </c>
      <c r="C10" s="108" t="s">
        <v>99</v>
      </c>
      <c r="D10" s="102">
        <v>0.78</v>
      </c>
      <c r="E10" s="102">
        <v>0.83</v>
      </c>
      <c r="F10" s="102">
        <v>0.84</v>
      </c>
      <c r="G10" s="102">
        <v>0.83</v>
      </c>
      <c r="H10" s="102">
        <v>0.81</v>
      </c>
      <c r="I10" s="102">
        <v>0.78</v>
      </c>
      <c r="J10" s="102">
        <v>0.83</v>
      </c>
      <c r="K10" s="102">
        <v>0.81</v>
      </c>
      <c r="L10" s="102">
        <v>0.73</v>
      </c>
      <c r="M10" s="102">
        <v>0.76</v>
      </c>
    </row>
    <row r="11" spans="1:13" ht="18.75" customHeight="1">
      <c r="A11" s="2"/>
      <c r="B11" s="100" t="s">
        <v>83</v>
      </c>
      <c r="C11" s="108" t="s">
        <v>98</v>
      </c>
      <c r="D11" s="102">
        <v>0.91</v>
      </c>
      <c r="E11" s="102">
        <v>0.94</v>
      </c>
      <c r="F11" s="102">
        <v>0.95</v>
      </c>
      <c r="G11" s="102">
        <v>0.84</v>
      </c>
      <c r="H11" s="102">
        <v>0.92</v>
      </c>
      <c r="I11" s="102">
        <v>0.92</v>
      </c>
      <c r="J11" s="102">
        <v>0.94</v>
      </c>
      <c r="K11" s="102">
        <v>0.94</v>
      </c>
      <c r="L11" s="102">
        <v>0.92</v>
      </c>
      <c r="M11" s="102">
        <v>0.9</v>
      </c>
    </row>
    <row r="12" spans="1:13" ht="18" customHeight="1">
      <c r="A12" s="2"/>
      <c r="B12" s="218" t="s">
        <v>363</v>
      </c>
      <c r="C12" s="65" t="s">
        <v>61</v>
      </c>
      <c r="D12" s="65" t="s">
        <v>61</v>
      </c>
      <c r="E12" s="65" t="s">
        <v>61</v>
      </c>
      <c r="F12" s="65" t="s">
        <v>61</v>
      </c>
      <c r="G12" s="65" t="s">
        <v>61</v>
      </c>
      <c r="H12" s="65" t="s">
        <v>61</v>
      </c>
      <c r="I12" s="65" t="s">
        <v>61</v>
      </c>
      <c r="J12" s="113">
        <v>10.3</v>
      </c>
      <c r="K12" s="113">
        <v>8.8</v>
      </c>
      <c r="L12" s="113">
        <v>18.8</v>
      </c>
      <c r="M12" s="215">
        <v>16</v>
      </c>
    </row>
    <row r="13" spans="2:13" s="11" customFormat="1" ht="18" customHeight="1">
      <c r="B13" s="217" t="s">
        <v>87</v>
      </c>
      <c r="C13"/>
      <c r="D13"/>
      <c r="E13"/>
      <c r="F13"/>
      <c r="G13"/>
      <c r="H13"/>
      <c r="I13"/>
      <c r="J13"/>
      <c r="K13"/>
      <c r="L13"/>
      <c r="M13"/>
    </row>
    <row r="14" spans="2:13" s="11" customFormat="1" ht="18" customHeight="1">
      <c r="B14" s="219" t="s">
        <v>364</v>
      </c>
      <c r="C14" s="9"/>
      <c r="D14" s="9"/>
      <c r="E14" s="9"/>
      <c r="F14" s="9"/>
      <c r="G14" s="9"/>
      <c r="H14" s="9"/>
      <c r="I14" s="9"/>
      <c r="J14" s="9"/>
      <c r="K14" s="9"/>
      <c r="L14" s="9"/>
      <c r="M14" s="9"/>
    </row>
    <row r="15" ht="18.75" customHeight="1"/>
    <row r="16" spans="2:8" ht="18.75" customHeight="1">
      <c r="B16" s="2"/>
      <c r="C16" s="291" t="s">
        <v>60</v>
      </c>
      <c r="D16" s="2"/>
      <c r="E16" s="2"/>
      <c r="F16" s="2"/>
      <c r="G16" s="2"/>
      <c r="H16" s="2"/>
    </row>
    <row r="17" spans="2:8" ht="18.75" customHeight="1">
      <c r="B17" s="77" t="s">
        <v>59</v>
      </c>
      <c r="C17" s="292"/>
      <c r="D17" s="77" t="s">
        <v>13</v>
      </c>
      <c r="E17" s="77" t="s">
        <v>93</v>
      </c>
      <c r="F17" s="77" t="s">
        <v>94</v>
      </c>
      <c r="G17" s="77" t="s">
        <v>95</v>
      </c>
      <c r="H17" s="77" t="s">
        <v>96</v>
      </c>
    </row>
    <row r="18" spans="2:9" ht="18.75" customHeight="1">
      <c r="B18" s="99" t="s">
        <v>88</v>
      </c>
      <c r="C18" s="97">
        <v>130</v>
      </c>
      <c r="D18" s="79">
        <v>218.2</v>
      </c>
      <c r="E18" s="79">
        <v>103.5</v>
      </c>
      <c r="F18" s="79">
        <v>143.4</v>
      </c>
      <c r="G18" s="225">
        <v>265</v>
      </c>
      <c r="H18" s="79">
        <v>104.5</v>
      </c>
      <c r="I18" s="244"/>
    </row>
    <row r="19" spans="2:8" ht="18.75" customHeight="1">
      <c r="B19" s="99" t="s">
        <v>89</v>
      </c>
      <c r="C19" s="97">
        <v>1.45</v>
      </c>
      <c r="D19" s="188">
        <v>1.79</v>
      </c>
      <c r="E19" s="188">
        <v>1.208</v>
      </c>
      <c r="F19" s="188">
        <v>1.45</v>
      </c>
      <c r="G19" s="188">
        <v>1.719</v>
      </c>
      <c r="H19" s="188">
        <v>1.121</v>
      </c>
    </row>
    <row r="20" spans="2:8" ht="18.75" customHeight="1">
      <c r="B20" s="50" t="s">
        <v>91</v>
      </c>
      <c r="C20" s="220" t="s">
        <v>24</v>
      </c>
      <c r="D20" s="103">
        <f>D18/D19</f>
        <v>121.89944134078212</v>
      </c>
      <c r="E20" s="103">
        <f>E18/E19</f>
        <v>85.67880794701988</v>
      </c>
      <c r="F20" s="103">
        <f>F18/F19</f>
        <v>98.89655172413794</v>
      </c>
      <c r="G20" s="103">
        <f>G18/G19</f>
        <v>154.1593949970913</v>
      </c>
      <c r="H20" s="103">
        <f>H18/H19</f>
        <v>93.22033898305085</v>
      </c>
    </row>
    <row r="21" spans="2:8" ht="18.75" customHeight="1">
      <c r="B21" s="92" t="s">
        <v>362</v>
      </c>
      <c r="C21" s="214" t="s">
        <v>61</v>
      </c>
      <c r="D21" s="109">
        <v>90.9</v>
      </c>
      <c r="E21" s="109">
        <v>4.2</v>
      </c>
      <c r="F21" s="109">
        <v>26.2</v>
      </c>
      <c r="G21" s="109">
        <v>134.6</v>
      </c>
      <c r="H21" s="109">
        <v>11</v>
      </c>
    </row>
    <row r="22" ht="18.75" customHeight="1"/>
    <row r="23" spans="2:13" ht="19.5" customHeight="1">
      <c r="B23" s="293" t="s">
        <v>92</v>
      </c>
      <c r="C23" s="293"/>
      <c r="D23" s="293"/>
      <c r="E23" s="293"/>
      <c r="F23" s="293"/>
      <c r="G23" s="293"/>
      <c r="H23" s="293"/>
      <c r="I23" s="293"/>
      <c r="J23" s="293"/>
      <c r="K23" s="293"/>
      <c r="L23" s="293"/>
      <c r="M23" s="293"/>
    </row>
  </sheetData>
  <mergeCells count="2">
    <mergeCell ref="C16:C17"/>
    <mergeCell ref="B23:M23"/>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M23"/>
  <sheetViews>
    <sheetView showGridLines="0" workbookViewId="0" topLeftCell="A1">
      <selection activeCell="B4" sqref="B4"/>
    </sheetView>
  </sheetViews>
  <sheetFormatPr defaultColWidth="9.140625" defaultRowHeight="15"/>
  <cols>
    <col min="1" max="1" width="8.57421875" style="0" customWidth="1"/>
    <col min="2" max="2" width="40.7109375" style="0" customWidth="1"/>
    <col min="3" max="3" width="13.140625" style="0" customWidth="1"/>
    <col min="4" max="4" width="9.140625" style="0" customWidth="1"/>
  </cols>
  <sheetData>
    <row r="1" s="2" customFormat="1" ht="15"/>
    <row r="2" s="2" customFormat="1" ht="18.75" customHeight="1">
      <c r="B2" s="3" t="s">
        <v>65</v>
      </c>
    </row>
    <row r="3" s="2" customFormat="1" ht="16.5" customHeight="1"/>
    <row r="4" spans="2:3" s="2" customFormat="1" ht="18.75" customHeight="1">
      <c r="B4" s="266" t="s">
        <v>440</v>
      </c>
      <c r="C4" s="1"/>
    </row>
    <row r="5" spans="2:13" s="2" customFormat="1" ht="18.75" customHeight="1">
      <c r="B5" s="49" t="s">
        <v>59</v>
      </c>
      <c r="C5" s="49" t="s">
        <v>73</v>
      </c>
      <c r="D5" s="49" t="s">
        <v>1</v>
      </c>
      <c r="E5" s="49" t="s">
        <v>2</v>
      </c>
      <c r="F5" s="49" t="s">
        <v>3</v>
      </c>
      <c r="G5" s="49" t="s">
        <v>4</v>
      </c>
      <c r="H5" s="49" t="s">
        <v>5</v>
      </c>
      <c r="I5" s="49" t="s">
        <v>6</v>
      </c>
      <c r="J5" s="49" t="s">
        <v>7</v>
      </c>
      <c r="K5" s="49" t="s">
        <v>8</v>
      </c>
      <c r="L5" s="49" t="s">
        <v>9</v>
      </c>
      <c r="M5" s="49" t="s">
        <v>12</v>
      </c>
    </row>
    <row r="6" spans="2:13" s="2" customFormat="1" ht="18.75" customHeight="1">
      <c r="B6" s="50" t="s">
        <v>88</v>
      </c>
      <c r="C6" s="65">
        <v>240</v>
      </c>
      <c r="D6" s="54">
        <v>234</v>
      </c>
      <c r="E6" s="54">
        <v>208</v>
      </c>
      <c r="F6" s="54">
        <v>348</v>
      </c>
      <c r="G6" s="54">
        <v>186</v>
      </c>
      <c r="H6" s="54">
        <v>355</v>
      </c>
      <c r="I6" s="54">
        <v>239</v>
      </c>
      <c r="J6" s="54">
        <v>267</v>
      </c>
      <c r="K6" s="54">
        <v>202</v>
      </c>
      <c r="L6" s="54">
        <v>225</v>
      </c>
      <c r="M6" s="54">
        <v>337</v>
      </c>
    </row>
    <row r="7" spans="2:13" s="2" customFormat="1" ht="18.75" customHeight="1">
      <c r="B7" s="50" t="s">
        <v>89</v>
      </c>
      <c r="C7" s="65">
        <v>2.1</v>
      </c>
      <c r="D7" s="54">
        <v>2.25</v>
      </c>
      <c r="E7" s="54">
        <v>1.84</v>
      </c>
      <c r="F7" s="54">
        <v>2.42</v>
      </c>
      <c r="G7" s="54">
        <v>1.72</v>
      </c>
      <c r="H7" s="54">
        <v>2.9</v>
      </c>
      <c r="I7" s="54">
        <v>1.64</v>
      </c>
      <c r="J7" s="54">
        <v>2.02</v>
      </c>
      <c r="K7" s="54">
        <v>1.49</v>
      </c>
      <c r="L7" s="54">
        <v>1.84</v>
      </c>
      <c r="M7" s="54">
        <v>2.28</v>
      </c>
    </row>
    <row r="8" spans="2:13" s="2" customFormat="1" ht="18.75" customHeight="1">
      <c r="B8" s="50" t="s">
        <v>91</v>
      </c>
      <c r="C8" s="65">
        <v>115</v>
      </c>
      <c r="D8" s="54">
        <v>73</v>
      </c>
      <c r="E8" s="54">
        <v>122</v>
      </c>
      <c r="F8" s="54">
        <v>71</v>
      </c>
      <c r="G8" s="54">
        <v>108</v>
      </c>
      <c r="H8" s="54">
        <v>86</v>
      </c>
      <c r="I8" s="54">
        <v>53</v>
      </c>
      <c r="J8" s="54">
        <v>88</v>
      </c>
      <c r="K8" s="54">
        <v>136</v>
      </c>
      <c r="L8" s="54">
        <v>122</v>
      </c>
      <c r="M8" s="54">
        <v>148</v>
      </c>
    </row>
    <row r="9" spans="2:13" s="2" customFormat="1" ht="18.75" customHeight="1">
      <c r="B9" s="50" t="s">
        <v>86</v>
      </c>
      <c r="C9" s="65" t="s">
        <v>24</v>
      </c>
      <c r="D9" s="54" t="s">
        <v>24</v>
      </c>
      <c r="E9" s="54" t="s">
        <v>24</v>
      </c>
      <c r="F9" s="54" t="s">
        <v>24</v>
      </c>
      <c r="G9" s="54" t="s">
        <v>24</v>
      </c>
      <c r="H9" s="54" t="s">
        <v>24</v>
      </c>
      <c r="I9" s="54">
        <v>3.94</v>
      </c>
      <c r="J9" s="54">
        <v>0.96</v>
      </c>
      <c r="K9" s="54">
        <v>3.3</v>
      </c>
      <c r="L9" s="54">
        <v>3.2</v>
      </c>
      <c r="M9" s="54">
        <v>3.34</v>
      </c>
    </row>
    <row r="10" spans="2:13" s="2" customFormat="1" ht="18.75" customHeight="1">
      <c r="B10" s="92" t="s">
        <v>83</v>
      </c>
      <c r="C10" s="65" t="s">
        <v>102</v>
      </c>
      <c r="D10" s="52">
        <v>0.87</v>
      </c>
      <c r="E10" s="52">
        <v>0.83</v>
      </c>
      <c r="F10" s="52">
        <v>0.73</v>
      </c>
      <c r="G10" s="52">
        <v>0.86</v>
      </c>
      <c r="H10" s="52">
        <v>0.79</v>
      </c>
      <c r="I10" s="52">
        <v>0.77</v>
      </c>
      <c r="J10" s="52">
        <v>0.77</v>
      </c>
      <c r="K10" s="52">
        <v>0.75</v>
      </c>
      <c r="L10" s="52">
        <v>0.82</v>
      </c>
      <c r="M10" s="52">
        <v>0.75</v>
      </c>
    </row>
    <row r="11" spans="2:13" s="2" customFormat="1" ht="18.75" customHeight="1">
      <c r="B11" s="92" t="s">
        <v>83</v>
      </c>
      <c r="C11" s="65" t="s">
        <v>103</v>
      </c>
      <c r="D11" s="52">
        <v>0.97</v>
      </c>
      <c r="E11" s="52">
        <v>0.95</v>
      </c>
      <c r="F11" s="52">
        <v>0.89</v>
      </c>
      <c r="G11" s="52">
        <v>0.97</v>
      </c>
      <c r="H11" s="52">
        <v>0.92</v>
      </c>
      <c r="I11" s="52">
        <v>0.92</v>
      </c>
      <c r="J11" s="52">
        <v>0.91</v>
      </c>
      <c r="K11" s="52">
        <v>0.93</v>
      </c>
      <c r="L11" s="52">
        <v>0.94</v>
      </c>
      <c r="M11" s="52">
        <v>0.89</v>
      </c>
    </row>
    <row r="12" spans="2:13" s="2" customFormat="1" ht="18.75" customHeight="1">
      <c r="B12" s="218" t="s">
        <v>363</v>
      </c>
      <c r="C12" s="65" t="s">
        <v>61</v>
      </c>
      <c r="D12" s="65" t="s">
        <v>61</v>
      </c>
      <c r="E12" s="65" t="s">
        <v>61</v>
      </c>
      <c r="F12" s="65" t="s">
        <v>61</v>
      </c>
      <c r="G12" s="65" t="s">
        <v>61</v>
      </c>
      <c r="H12" s="65" t="s">
        <v>61</v>
      </c>
      <c r="I12" s="65" t="s">
        <v>61</v>
      </c>
      <c r="J12" s="113">
        <v>104.6</v>
      </c>
      <c r="K12" s="113">
        <v>8.8</v>
      </c>
      <c r="L12" s="113">
        <v>45.7</v>
      </c>
      <c r="M12" s="215">
        <v>80.1</v>
      </c>
    </row>
    <row r="13" spans="2:13" ht="18.75" customHeight="1">
      <c r="B13" s="217" t="s">
        <v>87</v>
      </c>
      <c r="C13" s="2"/>
      <c r="D13" s="2"/>
      <c r="E13" s="2"/>
      <c r="F13" s="2"/>
      <c r="G13" s="2"/>
      <c r="H13" s="2"/>
      <c r="I13" s="2"/>
      <c r="J13" s="2"/>
      <c r="K13" s="2"/>
      <c r="L13" s="2"/>
      <c r="M13" s="2"/>
    </row>
    <row r="14" spans="2:13" ht="18.75" customHeight="1">
      <c r="B14" s="219" t="s">
        <v>364</v>
      </c>
      <c r="C14" s="9"/>
      <c r="D14" s="9"/>
      <c r="E14" s="9"/>
      <c r="F14" s="9"/>
      <c r="G14" s="9"/>
      <c r="H14" s="9"/>
      <c r="I14" s="9"/>
      <c r="J14" s="9"/>
      <c r="K14" s="9"/>
      <c r="L14" s="9"/>
      <c r="M14" s="9"/>
    </row>
    <row r="15" ht="17.25" customHeight="1"/>
    <row r="16" s="2" customFormat="1" ht="18.75" customHeight="1">
      <c r="C16" s="288" t="s">
        <v>60</v>
      </c>
    </row>
    <row r="17" spans="2:8" s="2" customFormat="1" ht="18.75" customHeight="1">
      <c r="B17" s="49" t="s">
        <v>59</v>
      </c>
      <c r="C17" s="288"/>
      <c r="D17" s="49" t="s">
        <v>13</v>
      </c>
      <c r="E17" s="49" t="s">
        <v>93</v>
      </c>
      <c r="F17" s="49" t="s">
        <v>94</v>
      </c>
      <c r="G17" s="49" t="s">
        <v>95</v>
      </c>
      <c r="H17" s="49" t="s">
        <v>96</v>
      </c>
    </row>
    <row r="18" spans="2:9" s="2" customFormat="1" ht="18.75" customHeight="1">
      <c r="B18" s="50" t="s">
        <v>88</v>
      </c>
      <c r="C18" s="90">
        <v>260</v>
      </c>
      <c r="D18" s="109">
        <v>581.7</v>
      </c>
      <c r="E18" s="83">
        <v>278.8</v>
      </c>
      <c r="F18" s="83">
        <v>299.3</v>
      </c>
      <c r="G18" s="83">
        <v>242.2</v>
      </c>
      <c r="H18" s="83">
        <v>279.7</v>
      </c>
      <c r="I18" s="250"/>
    </row>
    <row r="19" spans="2:8" s="2" customFormat="1" ht="18.75" customHeight="1">
      <c r="B19" s="50" t="s">
        <v>89</v>
      </c>
      <c r="C19" s="90">
        <v>1.8</v>
      </c>
      <c r="D19" s="109">
        <v>2.741</v>
      </c>
      <c r="E19" s="83">
        <v>1.609</v>
      </c>
      <c r="F19" s="83">
        <v>1.59</v>
      </c>
      <c r="G19" s="83">
        <v>1.593</v>
      </c>
      <c r="H19" s="83">
        <v>1.361</v>
      </c>
    </row>
    <row r="20" spans="2:8" s="2" customFormat="1" ht="18.75" customHeight="1">
      <c r="B20" s="50" t="s">
        <v>91</v>
      </c>
      <c r="C20" s="90" t="s">
        <v>24</v>
      </c>
      <c r="D20" s="107">
        <f>D18/D19</f>
        <v>212.22181685516236</v>
      </c>
      <c r="E20" s="107">
        <f>E18/E19</f>
        <v>173.2753262896209</v>
      </c>
      <c r="F20" s="107">
        <f>F18/F19</f>
        <v>188.23899371069183</v>
      </c>
      <c r="G20" s="107">
        <f>G18/G19</f>
        <v>152.04017576898931</v>
      </c>
      <c r="H20" s="107">
        <f>H18/H19</f>
        <v>205.51065393093313</v>
      </c>
    </row>
    <row r="21" spans="2:8" s="2" customFormat="1" ht="18.75" customHeight="1">
      <c r="B21" s="92" t="s">
        <v>362</v>
      </c>
      <c r="C21" s="214" t="s">
        <v>61</v>
      </c>
      <c r="D21" s="109">
        <v>358.8</v>
      </c>
      <c r="E21" s="109">
        <v>122.6</v>
      </c>
      <c r="F21" s="109">
        <v>152.3</v>
      </c>
      <c r="G21" s="109">
        <v>63.7</v>
      </c>
      <c r="H21" s="109">
        <v>13</v>
      </c>
    </row>
    <row r="22" s="2" customFormat="1" ht="18.75" customHeight="1"/>
    <row r="23" spans="2:13" s="2" customFormat="1" ht="18.75" customHeight="1">
      <c r="B23" s="293" t="s">
        <v>92</v>
      </c>
      <c r="C23" s="293"/>
      <c r="D23" s="293"/>
      <c r="E23" s="293"/>
      <c r="F23" s="293"/>
      <c r="G23" s="293"/>
      <c r="H23" s="293"/>
      <c r="I23" s="293"/>
      <c r="J23" s="293"/>
      <c r="K23" s="293"/>
      <c r="L23" s="293"/>
      <c r="M23" s="293"/>
    </row>
  </sheetData>
  <mergeCells count="2">
    <mergeCell ref="B23:M23"/>
    <mergeCell ref="C16:C17"/>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M23"/>
  <sheetViews>
    <sheetView showGridLines="0" workbookViewId="0" topLeftCell="A1">
      <selection activeCell="B23" sqref="B23:M23"/>
    </sheetView>
  </sheetViews>
  <sheetFormatPr defaultColWidth="9.140625" defaultRowHeight="15"/>
  <cols>
    <col min="1" max="1" width="8.57421875" style="0" customWidth="1"/>
    <col min="2" max="2" width="40.7109375" style="0" customWidth="1"/>
    <col min="3" max="3" width="13.28125" style="0" customWidth="1"/>
    <col min="4" max="4" width="9.140625" style="0" customWidth="1"/>
  </cols>
  <sheetData>
    <row r="1" s="2" customFormat="1" ht="18.75" customHeight="1"/>
    <row r="2" spans="2:3" s="2" customFormat="1" ht="18.75" customHeight="1">
      <c r="B2" s="3" t="s">
        <v>104</v>
      </c>
      <c r="C2" s="3"/>
    </row>
    <row r="3" s="2" customFormat="1" ht="12.75" customHeight="1"/>
    <row r="4" s="2" customFormat="1" ht="18.75" customHeight="1">
      <c r="B4" s="266" t="s">
        <v>440</v>
      </c>
    </row>
    <row r="5" spans="2:13" s="2" customFormat="1" ht="18.75" customHeight="1">
      <c r="B5" s="77" t="s">
        <v>59</v>
      </c>
      <c r="C5" s="77" t="s">
        <v>73</v>
      </c>
      <c r="D5" s="77" t="s">
        <v>1</v>
      </c>
      <c r="E5" s="77" t="s">
        <v>2</v>
      </c>
      <c r="F5" s="77" t="s">
        <v>3</v>
      </c>
      <c r="G5" s="77" t="s">
        <v>4</v>
      </c>
      <c r="H5" s="77" t="s">
        <v>5</v>
      </c>
      <c r="I5" s="77" t="s">
        <v>6</v>
      </c>
      <c r="J5" s="77" t="s">
        <v>7</v>
      </c>
      <c r="K5" s="77" t="s">
        <v>8</v>
      </c>
      <c r="L5" s="77" t="s">
        <v>9</v>
      </c>
      <c r="M5" s="77" t="s">
        <v>12</v>
      </c>
    </row>
    <row r="6" spans="2:13" s="2" customFormat="1" ht="18.75" customHeight="1">
      <c r="B6" s="99" t="s">
        <v>88</v>
      </c>
      <c r="C6" s="98">
        <v>350</v>
      </c>
      <c r="D6" s="101">
        <v>333</v>
      </c>
      <c r="E6" s="101">
        <v>296</v>
      </c>
      <c r="F6" s="101">
        <v>382</v>
      </c>
      <c r="G6" s="101">
        <v>389</v>
      </c>
      <c r="H6" s="101">
        <v>379</v>
      </c>
      <c r="I6" s="101">
        <v>414</v>
      </c>
      <c r="J6" s="101">
        <v>381</v>
      </c>
      <c r="K6" s="101">
        <v>252</v>
      </c>
      <c r="L6" s="101">
        <v>326</v>
      </c>
      <c r="M6" s="101">
        <v>438</v>
      </c>
    </row>
    <row r="7" spans="2:13" s="2" customFormat="1" ht="18.75" customHeight="1">
      <c r="B7" s="99" t="s">
        <v>89</v>
      </c>
      <c r="C7" s="98">
        <v>3.3</v>
      </c>
      <c r="D7" s="101">
        <v>2.81</v>
      </c>
      <c r="E7" s="101">
        <v>3.04</v>
      </c>
      <c r="F7" s="101">
        <v>3.43</v>
      </c>
      <c r="G7" s="101">
        <v>3.73</v>
      </c>
      <c r="H7" s="101">
        <v>3.4</v>
      </c>
      <c r="I7" s="101">
        <v>3.72</v>
      </c>
      <c r="J7" s="101">
        <v>2.59</v>
      </c>
      <c r="K7" s="101">
        <v>2.39</v>
      </c>
      <c r="L7" s="101">
        <v>3.11</v>
      </c>
      <c r="M7" s="101">
        <v>3.49</v>
      </c>
    </row>
    <row r="8" spans="2:13" s="2" customFormat="1" ht="18.75" customHeight="1">
      <c r="B8" s="99" t="s">
        <v>91</v>
      </c>
      <c r="C8" s="98">
        <v>105</v>
      </c>
      <c r="D8" s="101">
        <v>118</v>
      </c>
      <c r="E8" s="101">
        <v>97</v>
      </c>
      <c r="F8" s="101">
        <v>111</v>
      </c>
      <c r="G8" s="101">
        <v>104</v>
      </c>
      <c r="H8" s="101">
        <v>112</v>
      </c>
      <c r="I8" s="101">
        <v>111</v>
      </c>
      <c r="J8" s="101">
        <v>147</v>
      </c>
      <c r="K8" s="101">
        <v>106</v>
      </c>
      <c r="L8" s="101">
        <v>105</v>
      </c>
      <c r="M8" s="101">
        <v>126</v>
      </c>
    </row>
    <row r="9" spans="2:13" s="2" customFormat="1" ht="18.75" customHeight="1">
      <c r="B9" s="99" t="s">
        <v>86</v>
      </c>
      <c r="C9" s="98" t="s">
        <v>24</v>
      </c>
      <c r="D9" s="101" t="s">
        <v>24</v>
      </c>
      <c r="E9" s="101" t="s">
        <v>24</v>
      </c>
      <c r="F9" s="101" t="s">
        <v>24</v>
      </c>
      <c r="G9" s="101" t="s">
        <v>24</v>
      </c>
      <c r="H9" s="101" t="s">
        <v>24</v>
      </c>
      <c r="I9" s="101">
        <v>1.8</v>
      </c>
      <c r="J9" s="101">
        <v>4.45</v>
      </c>
      <c r="K9" s="101">
        <v>2.1</v>
      </c>
      <c r="L9" s="101">
        <v>3.1</v>
      </c>
      <c r="M9" s="101">
        <v>3.74</v>
      </c>
    </row>
    <row r="10" spans="2:13" s="2" customFormat="1" ht="18.75" customHeight="1">
      <c r="B10" s="100" t="s">
        <v>83</v>
      </c>
      <c r="C10" s="98" t="s">
        <v>102</v>
      </c>
      <c r="D10" s="102">
        <v>0.79</v>
      </c>
      <c r="E10" s="102">
        <v>0.91</v>
      </c>
      <c r="F10" s="102">
        <v>0.82</v>
      </c>
      <c r="G10" s="102">
        <v>0.88</v>
      </c>
      <c r="H10" s="102">
        <v>0.87</v>
      </c>
      <c r="I10" s="102">
        <v>0.9</v>
      </c>
      <c r="J10" s="102">
        <v>0.75</v>
      </c>
      <c r="K10" s="102">
        <v>0.83</v>
      </c>
      <c r="L10" s="102">
        <v>0.87</v>
      </c>
      <c r="M10" s="102">
        <v>0.79</v>
      </c>
    </row>
    <row r="11" spans="2:13" s="2" customFormat="1" ht="18.75" customHeight="1">
      <c r="B11" s="100" t="s">
        <v>83</v>
      </c>
      <c r="C11" s="98" t="s">
        <v>105</v>
      </c>
      <c r="D11" s="102">
        <v>0.9</v>
      </c>
      <c r="E11" s="102">
        <v>0.97</v>
      </c>
      <c r="F11" s="102">
        <v>0.93</v>
      </c>
      <c r="G11" s="102">
        <v>0.92</v>
      </c>
      <c r="H11" s="102">
        <v>0.92</v>
      </c>
      <c r="I11" s="102">
        <v>0.93</v>
      </c>
      <c r="J11" s="102">
        <v>0.83</v>
      </c>
      <c r="K11" s="102">
        <v>0.92</v>
      </c>
      <c r="L11" s="102">
        <v>0.91</v>
      </c>
      <c r="M11" s="102">
        <v>0.9</v>
      </c>
    </row>
    <row r="12" spans="2:13" s="2" customFormat="1" ht="18.75" customHeight="1">
      <c r="B12" s="218" t="s">
        <v>363</v>
      </c>
      <c r="C12" s="65" t="s">
        <v>61</v>
      </c>
      <c r="D12" s="65" t="s">
        <v>61</v>
      </c>
      <c r="E12" s="65" t="s">
        <v>61</v>
      </c>
      <c r="F12" s="65" t="s">
        <v>61</v>
      </c>
      <c r="G12" s="65" t="s">
        <v>61</v>
      </c>
      <c r="H12" s="65" t="s">
        <v>61</v>
      </c>
      <c r="I12" s="65" t="s">
        <v>61</v>
      </c>
      <c r="J12" s="113">
        <v>94.4</v>
      </c>
      <c r="K12" s="113">
        <v>57.2</v>
      </c>
      <c r="L12" s="113">
        <v>60.5</v>
      </c>
      <c r="M12" s="215">
        <v>116.9</v>
      </c>
    </row>
    <row r="13" spans="2:13" ht="18.75" customHeight="1">
      <c r="B13" s="217" t="s">
        <v>87</v>
      </c>
      <c r="C13" s="2"/>
      <c r="D13" s="2"/>
      <c r="E13" s="2"/>
      <c r="F13" s="2"/>
      <c r="G13" s="2"/>
      <c r="H13" s="2"/>
      <c r="I13" s="2"/>
      <c r="J13" s="2"/>
      <c r="K13" s="2"/>
      <c r="L13" s="2"/>
      <c r="M13" s="2"/>
    </row>
    <row r="14" spans="2:13" ht="18" customHeight="1">
      <c r="B14" s="219" t="s">
        <v>364</v>
      </c>
      <c r="C14" s="9"/>
      <c r="D14" s="9"/>
      <c r="E14" s="9"/>
      <c r="F14" s="9"/>
      <c r="G14" s="9"/>
      <c r="H14" s="9"/>
      <c r="I14" s="9"/>
      <c r="J14" s="9"/>
      <c r="K14" s="9"/>
      <c r="L14" s="9"/>
      <c r="M14" s="9"/>
    </row>
    <row r="15" ht="18.75" customHeight="1"/>
    <row r="16" ht="18.75" customHeight="1">
      <c r="C16" s="291" t="s">
        <v>60</v>
      </c>
    </row>
    <row r="17" spans="2:8" ht="18.75" customHeight="1">
      <c r="B17" s="77" t="s">
        <v>59</v>
      </c>
      <c r="C17" s="291"/>
      <c r="D17" s="77" t="s">
        <v>13</v>
      </c>
      <c r="E17" s="77" t="s">
        <v>93</v>
      </c>
      <c r="F17" s="77" t="s">
        <v>94</v>
      </c>
      <c r="G17" s="77" t="s">
        <v>95</v>
      </c>
      <c r="H17" s="77" t="s">
        <v>96</v>
      </c>
    </row>
    <row r="18" spans="2:9" ht="18.75" customHeight="1">
      <c r="B18" s="99" t="s">
        <v>88</v>
      </c>
      <c r="C18" s="80">
        <v>295</v>
      </c>
      <c r="D18" s="79">
        <v>465.1</v>
      </c>
      <c r="E18" s="79">
        <v>320.2</v>
      </c>
      <c r="F18" s="79">
        <v>316.6</v>
      </c>
      <c r="G18" s="79">
        <v>425.1</v>
      </c>
      <c r="H18" s="79">
        <v>229</v>
      </c>
      <c r="I18" s="250"/>
    </row>
    <row r="19" spans="2:8" ht="18.75" customHeight="1">
      <c r="B19" s="99" t="s">
        <v>89</v>
      </c>
      <c r="C19" s="80">
        <v>2.8</v>
      </c>
      <c r="D19" s="110">
        <v>3.285</v>
      </c>
      <c r="E19" s="79">
        <v>2.525</v>
      </c>
      <c r="F19" s="79">
        <v>2.27</v>
      </c>
      <c r="G19" s="79">
        <v>2.901</v>
      </c>
      <c r="H19" s="79">
        <v>1.575</v>
      </c>
    </row>
    <row r="20" spans="2:8" ht="18.75" customHeight="1">
      <c r="B20" s="99" t="s">
        <v>91</v>
      </c>
      <c r="C20" s="80" t="s">
        <v>24</v>
      </c>
      <c r="D20" s="103">
        <f>D18/D19</f>
        <v>141.58295281582951</v>
      </c>
      <c r="E20" s="103">
        <f>E18/E19</f>
        <v>126.81188118811882</v>
      </c>
      <c r="F20" s="103">
        <f>F18/F19</f>
        <v>139.47136563876654</v>
      </c>
      <c r="G20" s="103">
        <f>G18/G19</f>
        <v>146.53567735263704</v>
      </c>
      <c r="H20" s="103">
        <f>H18/H19</f>
        <v>145.3968253968254</v>
      </c>
    </row>
    <row r="21" spans="2:8" ht="18.75" customHeight="1">
      <c r="B21" s="92" t="s">
        <v>362</v>
      </c>
      <c r="C21" s="214" t="s">
        <v>61</v>
      </c>
      <c r="D21" s="109">
        <v>204.2</v>
      </c>
      <c r="E21" s="109">
        <v>90.9</v>
      </c>
      <c r="F21" s="109">
        <v>143.3</v>
      </c>
      <c r="G21" s="109">
        <v>107.8</v>
      </c>
      <c r="H21" s="109">
        <v>19.9</v>
      </c>
    </row>
    <row r="22" ht="18.75" customHeight="1"/>
    <row r="23" spans="2:13" ht="19.5" customHeight="1">
      <c r="B23" s="293" t="s">
        <v>92</v>
      </c>
      <c r="C23" s="293"/>
      <c r="D23" s="293"/>
      <c r="E23" s="293"/>
      <c r="F23" s="293"/>
      <c r="G23" s="293"/>
      <c r="H23" s="293"/>
      <c r="I23" s="293"/>
      <c r="J23" s="293"/>
      <c r="K23" s="293"/>
      <c r="L23" s="293"/>
      <c r="M23" s="293"/>
    </row>
  </sheetData>
  <mergeCells count="2">
    <mergeCell ref="B23:M23"/>
    <mergeCell ref="C16:C17"/>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M23"/>
  <sheetViews>
    <sheetView showGridLines="0" workbookViewId="0" topLeftCell="A1">
      <selection activeCell="R23" sqref="R23"/>
    </sheetView>
  </sheetViews>
  <sheetFormatPr defaultColWidth="9.140625" defaultRowHeight="15"/>
  <cols>
    <col min="1" max="1" width="8.421875" style="0" customWidth="1"/>
    <col min="2" max="2" width="40.7109375" style="0" customWidth="1"/>
    <col min="3" max="3" width="13.28125" style="0" customWidth="1"/>
    <col min="4" max="4" width="9.140625" style="0" customWidth="1"/>
  </cols>
  <sheetData>
    <row r="1" s="2" customFormat="1" ht="18.75" customHeight="1"/>
    <row r="2" spans="2:3" s="2" customFormat="1" ht="18.75" customHeight="1">
      <c r="B2" s="3" t="s">
        <v>67</v>
      </c>
      <c r="C2" s="1"/>
    </row>
    <row r="3" s="2" customFormat="1" ht="12" customHeight="1"/>
    <row r="4" s="2" customFormat="1" ht="18.75" customHeight="1">
      <c r="B4" s="266" t="s">
        <v>440</v>
      </c>
    </row>
    <row r="5" spans="2:13" s="2" customFormat="1" ht="18.75" customHeight="1">
      <c r="B5" s="49" t="s">
        <v>59</v>
      </c>
      <c r="C5" s="49" t="s">
        <v>73</v>
      </c>
      <c r="D5" s="49" t="s">
        <v>1</v>
      </c>
      <c r="E5" s="49" t="s">
        <v>2</v>
      </c>
      <c r="F5" s="49" t="s">
        <v>3</v>
      </c>
      <c r="G5" s="49" t="s">
        <v>4</v>
      </c>
      <c r="H5" s="49" t="s">
        <v>5</v>
      </c>
      <c r="I5" s="49" t="s">
        <v>6</v>
      </c>
      <c r="J5" s="49" t="s">
        <v>7</v>
      </c>
      <c r="K5" s="49" t="s">
        <v>8</v>
      </c>
      <c r="L5" s="49" t="s">
        <v>9</v>
      </c>
      <c r="M5" s="49" t="s">
        <v>12</v>
      </c>
    </row>
    <row r="6" spans="2:13" s="2" customFormat="1" ht="18.75" customHeight="1">
      <c r="B6" s="50" t="s">
        <v>88</v>
      </c>
      <c r="C6" s="65">
        <v>370</v>
      </c>
      <c r="D6" s="54">
        <v>399</v>
      </c>
      <c r="E6" s="54">
        <v>293</v>
      </c>
      <c r="F6" s="54">
        <v>341</v>
      </c>
      <c r="G6" s="54">
        <v>303</v>
      </c>
      <c r="H6" s="54">
        <v>399</v>
      </c>
      <c r="I6" s="54">
        <v>610</v>
      </c>
      <c r="J6" s="54">
        <v>481</v>
      </c>
      <c r="K6" s="54">
        <v>361</v>
      </c>
      <c r="L6" s="54">
        <v>375</v>
      </c>
      <c r="M6" s="54">
        <v>632</v>
      </c>
    </row>
    <row r="7" spans="2:13" s="2" customFormat="1" ht="18.75" customHeight="1">
      <c r="B7" s="50" t="s">
        <v>89</v>
      </c>
      <c r="C7" s="65">
        <v>2.5</v>
      </c>
      <c r="D7" s="54">
        <v>3.37</v>
      </c>
      <c r="E7" s="54">
        <v>2.9</v>
      </c>
      <c r="F7" s="54">
        <v>2.24</v>
      </c>
      <c r="G7" s="54">
        <v>2.1</v>
      </c>
      <c r="H7" s="54">
        <v>2.71</v>
      </c>
      <c r="I7" s="54">
        <v>3.31</v>
      </c>
      <c r="J7" s="54">
        <v>2.3</v>
      </c>
      <c r="K7" s="54">
        <v>1.99</v>
      </c>
      <c r="L7" s="54">
        <v>2.49</v>
      </c>
      <c r="M7" s="54">
        <v>2.52</v>
      </c>
    </row>
    <row r="8" spans="2:13" s="2" customFormat="1" ht="18.75" customHeight="1">
      <c r="B8" s="50" t="s">
        <v>91</v>
      </c>
      <c r="C8" s="65">
        <v>150</v>
      </c>
      <c r="D8" s="54">
        <v>118</v>
      </c>
      <c r="E8" s="54">
        <v>101</v>
      </c>
      <c r="F8" s="54">
        <v>153</v>
      </c>
      <c r="G8" s="54">
        <v>144</v>
      </c>
      <c r="H8" s="54">
        <v>147</v>
      </c>
      <c r="I8" s="54">
        <v>184</v>
      </c>
      <c r="J8" s="54">
        <v>209</v>
      </c>
      <c r="K8" s="54">
        <v>181</v>
      </c>
      <c r="L8" s="54">
        <v>150</v>
      </c>
      <c r="M8" s="54">
        <v>251</v>
      </c>
    </row>
    <row r="9" spans="2:13" s="2" customFormat="1" ht="18.75" customHeight="1">
      <c r="B9" s="50" t="s">
        <v>86</v>
      </c>
      <c r="C9" s="65" t="s">
        <v>24</v>
      </c>
      <c r="D9" s="54" t="s">
        <v>24</v>
      </c>
      <c r="E9" s="54" t="s">
        <v>24</v>
      </c>
      <c r="F9" s="54" t="s">
        <v>24</v>
      </c>
      <c r="G9" s="54" t="s">
        <v>24</v>
      </c>
      <c r="H9" s="54" t="s">
        <v>24</v>
      </c>
      <c r="I9" s="54">
        <v>2.16</v>
      </c>
      <c r="J9" s="54">
        <v>3.18</v>
      </c>
      <c r="K9" s="54">
        <v>0.8</v>
      </c>
      <c r="L9" s="54">
        <v>2.4</v>
      </c>
      <c r="M9" s="54">
        <v>11.29</v>
      </c>
    </row>
    <row r="10" spans="2:13" s="2" customFormat="1" ht="18.75" customHeight="1">
      <c r="B10" s="92" t="s">
        <v>83</v>
      </c>
      <c r="C10" s="65" t="s">
        <v>109</v>
      </c>
      <c r="D10" s="52">
        <v>0.84</v>
      </c>
      <c r="E10" s="52">
        <v>0.85</v>
      </c>
      <c r="F10" s="52">
        <v>0.7</v>
      </c>
      <c r="G10" s="52">
        <v>0.8</v>
      </c>
      <c r="H10" s="52">
        <v>0.81</v>
      </c>
      <c r="I10" s="52">
        <v>0.77</v>
      </c>
      <c r="J10" s="52">
        <v>0.79</v>
      </c>
      <c r="K10" s="52">
        <v>0.77</v>
      </c>
      <c r="L10" s="52">
        <v>0.82</v>
      </c>
      <c r="M10" s="52">
        <v>0.65</v>
      </c>
    </row>
    <row r="11" spans="2:13" s="2" customFormat="1" ht="18.75" customHeight="1">
      <c r="B11" s="92" t="s">
        <v>83</v>
      </c>
      <c r="C11" s="65" t="s">
        <v>108</v>
      </c>
      <c r="D11" s="52">
        <v>0.9</v>
      </c>
      <c r="E11" s="52">
        <v>0.95</v>
      </c>
      <c r="F11" s="52">
        <v>0.88</v>
      </c>
      <c r="G11" s="52">
        <v>0.9</v>
      </c>
      <c r="H11" s="52">
        <v>0.95</v>
      </c>
      <c r="I11" s="52">
        <v>0.89</v>
      </c>
      <c r="J11" s="52">
        <v>0.83</v>
      </c>
      <c r="K11" s="52">
        <v>0.87</v>
      </c>
      <c r="L11" s="52">
        <v>0.94</v>
      </c>
      <c r="M11" s="52">
        <v>0.81</v>
      </c>
    </row>
    <row r="12" spans="2:13" s="2" customFormat="1" ht="18" customHeight="1">
      <c r="B12" s="218" t="s">
        <v>363</v>
      </c>
      <c r="C12" s="65" t="s">
        <v>61</v>
      </c>
      <c r="D12" s="65" t="s">
        <v>61</v>
      </c>
      <c r="E12" s="65" t="s">
        <v>61</v>
      </c>
      <c r="F12" s="65" t="s">
        <v>61</v>
      </c>
      <c r="G12" s="65" t="s">
        <v>61</v>
      </c>
      <c r="H12" s="65" t="s">
        <v>61</v>
      </c>
      <c r="I12" s="65" t="s">
        <v>61</v>
      </c>
      <c r="J12" s="113">
        <v>151.6</v>
      </c>
      <c r="K12" s="113">
        <v>171.7</v>
      </c>
      <c r="L12" s="113">
        <v>131.2</v>
      </c>
      <c r="M12" s="215">
        <v>311.8</v>
      </c>
    </row>
    <row r="13" spans="2:13" s="11" customFormat="1" ht="18" customHeight="1">
      <c r="B13" s="217" t="s">
        <v>87</v>
      </c>
      <c r="C13" s="2"/>
      <c r="D13" s="2"/>
      <c r="E13" s="2"/>
      <c r="F13" s="2"/>
      <c r="G13" s="2"/>
      <c r="H13" s="2"/>
      <c r="I13" s="2"/>
      <c r="J13" s="2"/>
      <c r="K13" s="2"/>
      <c r="L13" s="2"/>
      <c r="M13" s="2"/>
    </row>
    <row r="14" spans="2:13" s="11" customFormat="1" ht="18" customHeight="1">
      <c r="B14" s="219" t="s">
        <v>364</v>
      </c>
      <c r="C14" s="9"/>
      <c r="D14" s="9"/>
      <c r="E14" s="9"/>
      <c r="F14" s="9"/>
      <c r="G14" s="9"/>
      <c r="H14" s="9"/>
      <c r="I14" s="9"/>
      <c r="J14" s="9"/>
      <c r="K14" s="9"/>
      <c r="L14" s="9"/>
      <c r="M14" s="9"/>
    </row>
    <row r="15" ht="18.75" customHeight="1"/>
    <row r="16" spans="3:4" ht="18.75" customHeight="1">
      <c r="C16" s="288" t="s">
        <v>60</v>
      </c>
      <c r="D16" s="12"/>
    </row>
    <row r="17" spans="2:8" ht="18.75" customHeight="1">
      <c r="B17" s="49" t="s">
        <v>59</v>
      </c>
      <c r="C17" s="288"/>
      <c r="D17" s="49" t="s">
        <v>13</v>
      </c>
      <c r="E17" s="49" t="s">
        <v>93</v>
      </c>
      <c r="F17" s="49" t="s">
        <v>94</v>
      </c>
      <c r="G17" s="49" t="s">
        <v>95</v>
      </c>
      <c r="H17" s="49" t="s">
        <v>96</v>
      </c>
    </row>
    <row r="18" spans="2:9" ht="18.75" customHeight="1">
      <c r="B18" s="50" t="s">
        <v>88</v>
      </c>
      <c r="C18" s="90">
        <v>425</v>
      </c>
      <c r="D18" s="54">
        <v>840.8</v>
      </c>
      <c r="E18" s="83">
        <v>381.8</v>
      </c>
      <c r="F18" s="83">
        <v>474.4</v>
      </c>
      <c r="G18" s="83">
        <v>390.1</v>
      </c>
      <c r="H18" s="83">
        <v>353.8</v>
      </c>
      <c r="I18" s="250"/>
    </row>
    <row r="19" spans="2:8" ht="18.75" customHeight="1">
      <c r="B19" s="50" t="s">
        <v>89</v>
      </c>
      <c r="C19" s="90">
        <v>2.3</v>
      </c>
      <c r="D19" s="183">
        <v>2.722</v>
      </c>
      <c r="E19" s="184">
        <v>1.711</v>
      </c>
      <c r="F19" s="184">
        <v>1.61</v>
      </c>
      <c r="G19" s="184">
        <v>1.691</v>
      </c>
      <c r="H19" s="184">
        <v>1.432</v>
      </c>
    </row>
    <row r="20" spans="2:8" ht="18.75" customHeight="1">
      <c r="B20" s="50" t="s">
        <v>91</v>
      </c>
      <c r="C20" s="90" t="s">
        <v>24</v>
      </c>
      <c r="D20" s="112">
        <f>D18/D19</f>
        <v>308.8905216752388</v>
      </c>
      <c r="E20" s="112">
        <f>E18/E19</f>
        <v>223.14436002337814</v>
      </c>
      <c r="F20" s="112">
        <f>F18/F19</f>
        <v>294.6583850931677</v>
      </c>
      <c r="G20" s="112">
        <f>G18/G19</f>
        <v>230.69189828503843</v>
      </c>
      <c r="H20" s="112">
        <f>H18/H19</f>
        <v>247.06703910614527</v>
      </c>
    </row>
    <row r="21" spans="2:8" ht="18.75" customHeight="1">
      <c r="B21" s="92" t="s">
        <v>362</v>
      </c>
      <c r="C21" s="214" t="s">
        <v>61</v>
      </c>
      <c r="D21" s="109">
        <v>523.3</v>
      </c>
      <c r="E21" s="109">
        <v>74.5</v>
      </c>
      <c r="F21" s="109">
        <v>217.9</v>
      </c>
      <c r="G21" s="109">
        <v>90.3</v>
      </c>
      <c r="H21" s="109">
        <v>26.8</v>
      </c>
    </row>
    <row r="22" ht="18.75" customHeight="1"/>
    <row r="23" spans="2:13" ht="18.75" customHeight="1">
      <c r="B23" s="294" t="s">
        <v>62</v>
      </c>
      <c r="C23" s="294"/>
      <c r="D23" s="294"/>
      <c r="E23" s="294"/>
      <c r="F23" s="294"/>
      <c r="G23" s="294"/>
      <c r="H23" s="294"/>
      <c r="I23" s="294"/>
      <c r="J23" s="294"/>
      <c r="K23" s="294"/>
      <c r="L23" s="294"/>
      <c r="M23" s="294"/>
    </row>
  </sheetData>
  <mergeCells count="2">
    <mergeCell ref="B23:M23"/>
    <mergeCell ref="C16:C17"/>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O23"/>
  <sheetViews>
    <sheetView showGridLines="0" workbookViewId="0" topLeftCell="A1">
      <selection activeCell="Q26" sqref="Q26"/>
    </sheetView>
  </sheetViews>
  <sheetFormatPr defaultColWidth="9.140625" defaultRowHeight="15"/>
  <cols>
    <col min="1" max="1" width="8.421875" style="0" customWidth="1"/>
    <col min="2" max="2" width="40.7109375" style="0" customWidth="1"/>
    <col min="3" max="3" width="13.28125" style="0" customWidth="1"/>
    <col min="4" max="4" width="9.140625" style="0" customWidth="1"/>
  </cols>
  <sheetData>
    <row r="1" s="2" customFormat="1" ht="18.75" customHeight="1"/>
    <row r="2" spans="2:3" s="2" customFormat="1" ht="18.75" customHeight="1">
      <c r="B2" s="3" t="s">
        <v>68</v>
      </c>
      <c r="C2" s="3"/>
    </row>
    <row r="3" s="2" customFormat="1" ht="12" customHeight="1"/>
    <row r="4" s="2" customFormat="1" ht="18.75" customHeight="1">
      <c r="B4" s="266" t="s">
        <v>440</v>
      </c>
    </row>
    <row r="5" spans="2:13" s="2" customFormat="1" ht="18.75" customHeight="1">
      <c r="B5" s="49" t="s">
        <v>59</v>
      </c>
      <c r="C5" s="49" t="s">
        <v>73</v>
      </c>
      <c r="D5" s="49" t="s">
        <v>1</v>
      </c>
      <c r="E5" s="49" t="s">
        <v>2</v>
      </c>
      <c r="F5" s="49" t="s">
        <v>3</v>
      </c>
      <c r="G5" s="49" t="s">
        <v>4</v>
      </c>
      <c r="H5" s="49" t="s">
        <v>5</v>
      </c>
      <c r="I5" s="49" t="s">
        <v>6</v>
      </c>
      <c r="J5" s="49" t="s">
        <v>7</v>
      </c>
      <c r="K5" s="49" t="s">
        <v>8</v>
      </c>
      <c r="L5" s="49" t="s">
        <v>9</v>
      </c>
      <c r="M5" s="49" t="s">
        <v>12</v>
      </c>
    </row>
    <row r="6" spans="2:13" s="2" customFormat="1" ht="18.75" customHeight="1">
      <c r="B6" s="50" t="s">
        <v>88</v>
      </c>
      <c r="C6" s="65">
        <v>330</v>
      </c>
      <c r="D6" s="54">
        <v>524</v>
      </c>
      <c r="E6" s="54">
        <v>277</v>
      </c>
      <c r="F6" s="54">
        <v>347</v>
      </c>
      <c r="G6" s="54">
        <v>345</v>
      </c>
      <c r="H6" s="54">
        <v>230</v>
      </c>
      <c r="I6" s="54">
        <v>256</v>
      </c>
      <c r="J6" s="54">
        <v>489</v>
      </c>
      <c r="K6" s="54">
        <v>328</v>
      </c>
      <c r="L6" s="54">
        <v>226</v>
      </c>
      <c r="M6" s="54">
        <v>278</v>
      </c>
    </row>
    <row r="7" spans="2:13" s="2" customFormat="1" ht="18.75" customHeight="1">
      <c r="B7" s="50" t="s">
        <v>89</v>
      </c>
      <c r="C7" s="65">
        <v>2.7</v>
      </c>
      <c r="D7" s="54">
        <v>3.61</v>
      </c>
      <c r="E7" s="54">
        <v>2.06</v>
      </c>
      <c r="F7" s="54">
        <v>2.07</v>
      </c>
      <c r="G7" s="54">
        <v>2.08</v>
      </c>
      <c r="H7" s="54">
        <v>2.35</v>
      </c>
      <c r="I7" s="54">
        <v>2.36</v>
      </c>
      <c r="J7" s="54">
        <v>3.78</v>
      </c>
      <c r="K7" s="54">
        <v>2.65</v>
      </c>
      <c r="L7" s="54">
        <v>1.86</v>
      </c>
      <c r="M7" s="54">
        <v>2.54</v>
      </c>
    </row>
    <row r="8" spans="2:13" s="2" customFormat="1" ht="18.75" customHeight="1">
      <c r="B8" s="50" t="s">
        <v>91</v>
      </c>
      <c r="C8" s="65">
        <v>120</v>
      </c>
      <c r="D8" s="54">
        <v>145</v>
      </c>
      <c r="E8" s="54">
        <v>135</v>
      </c>
      <c r="F8" s="54">
        <v>168</v>
      </c>
      <c r="G8" s="54">
        <v>166</v>
      </c>
      <c r="H8" s="54">
        <v>98</v>
      </c>
      <c r="I8" s="54">
        <v>109</v>
      </c>
      <c r="J8" s="54">
        <v>129</v>
      </c>
      <c r="K8" s="54">
        <v>124</v>
      </c>
      <c r="L8" s="54">
        <v>121</v>
      </c>
      <c r="M8" s="54">
        <v>109</v>
      </c>
    </row>
    <row r="9" spans="2:13" s="2" customFormat="1" ht="18.75" customHeight="1">
      <c r="B9" s="50" t="s">
        <v>86</v>
      </c>
      <c r="C9" s="65" t="s">
        <v>24</v>
      </c>
      <c r="D9" s="54" t="s">
        <v>24</v>
      </c>
      <c r="E9" s="54" t="s">
        <v>24</v>
      </c>
      <c r="F9" s="54" t="s">
        <v>24</v>
      </c>
      <c r="G9" s="54" t="s">
        <v>24</v>
      </c>
      <c r="H9" s="54" t="s">
        <v>24</v>
      </c>
      <c r="I9" s="54">
        <v>3.94</v>
      </c>
      <c r="J9" s="54">
        <v>5.09</v>
      </c>
      <c r="K9" s="54">
        <v>3.3</v>
      </c>
      <c r="L9" s="54">
        <v>2.4</v>
      </c>
      <c r="M9" s="54">
        <v>4.81</v>
      </c>
    </row>
    <row r="10" spans="2:13" s="2" customFormat="1" ht="18.75" customHeight="1">
      <c r="B10" s="92" t="s">
        <v>83</v>
      </c>
      <c r="C10" s="65" t="s">
        <v>109</v>
      </c>
      <c r="D10" s="52">
        <v>0.84</v>
      </c>
      <c r="E10" s="52">
        <v>0.85</v>
      </c>
      <c r="F10" s="52">
        <v>0.7</v>
      </c>
      <c r="G10" s="52">
        <v>0.8</v>
      </c>
      <c r="H10" s="52">
        <v>0.81</v>
      </c>
      <c r="I10" s="52">
        <v>0.77</v>
      </c>
      <c r="J10" s="52">
        <v>0.79</v>
      </c>
      <c r="K10" s="52">
        <v>0.9</v>
      </c>
      <c r="L10" s="52">
        <v>0.92</v>
      </c>
      <c r="M10" s="52">
        <v>0.92</v>
      </c>
    </row>
    <row r="11" spans="2:13" s="2" customFormat="1" ht="18.75" customHeight="1">
      <c r="B11" s="92" t="s">
        <v>83</v>
      </c>
      <c r="C11" s="65" t="s">
        <v>103</v>
      </c>
      <c r="D11" s="52">
        <v>0.9</v>
      </c>
      <c r="E11" s="52">
        <v>0.95</v>
      </c>
      <c r="F11" s="52">
        <v>0.88</v>
      </c>
      <c r="G11" s="52">
        <v>0.9</v>
      </c>
      <c r="H11" s="52">
        <v>0.95</v>
      </c>
      <c r="I11" s="52">
        <v>0.89</v>
      </c>
      <c r="J11" s="52">
        <v>0.83</v>
      </c>
      <c r="K11" s="52">
        <v>0.94</v>
      </c>
      <c r="L11" s="52">
        <v>0.95</v>
      </c>
      <c r="M11" s="52">
        <v>0.95</v>
      </c>
    </row>
    <row r="12" spans="2:13" s="2" customFormat="1" ht="18" customHeight="1">
      <c r="B12" s="218" t="s">
        <v>363</v>
      </c>
      <c r="C12" s="65" t="s">
        <v>61</v>
      </c>
      <c r="D12" s="65" t="s">
        <v>61</v>
      </c>
      <c r="E12" s="65" t="s">
        <v>61</v>
      </c>
      <c r="F12" s="65" t="s">
        <v>61</v>
      </c>
      <c r="G12" s="65" t="s">
        <v>61</v>
      </c>
      <c r="H12" s="65" t="s">
        <v>61</v>
      </c>
      <c r="I12" s="65" t="s">
        <v>61</v>
      </c>
      <c r="J12" s="113">
        <v>108.5</v>
      </c>
      <c r="K12" s="113">
        <v>20.3</v>
      </c>
      <c r="L12" s="113">
        <v>25.9</v>
      </c>
      <c r="M12" s="215">
        <v>10.9</v>
      </c>
    </row>
    <row r="13" spans="2:15" ht="18" customHeight="1">
      <c r="B13" s="217" t="s">
        <v>87</v>
      </c>
      <c r="C13" s="2"/>
      <c r="D13" s="2"/>
      <c r="E13" s="2"/>
      <c r="F13" s="2"/>
      <c r="G13" s="2"/>
      <c r="H13" s="2"/>
      <c r="I13" s="2"/>
      <c r="J13" s="2"/>
      <c r="K13" s="2"/>
      <c r="L13" s="2"/>
      <c r="M13" s="2"/>
      <c r="N13" s="9"/>
      <c r="O13" s="9"/>
    </row>
    <row r="14" spans="2:15" ht="18" customHeight="1">
      <c r="B14" s="219" t="s">
        <v>364</v>
      </c>
      <c r="C14" s="9"/>
      <c r="D14" s="9"/>
      <c r="E14" s="9"/>
      <c r="F14" s="9"/>
      <c r="G14" s="9"/>
      <c r="H14" s="9"/>
      <c r="I14" s="9"/>
      <c r="J14" s="9"/>
      <c r="K14" s="9"/>
      <c r="L14" s="9"/>
      <c r="M14" s="9"/>
      <c r="N14" s="9"/>
      <c r="O14" s="9"/>
    </row>
    <row r="15" ht="18.75" customHeight="1"/>
    <row r="16" spans="3:4" ht="18.75" customHeight="1">
      <c r="C16" s="288" t="s">
        <v>60</v>
      </c>
      <c r="D16" s="12"/>
    </row>
    <row r="17" spans="2:8" ht="18.75" customHeight="1">
      <c r="B17" s="49" t="s">
        <v>59</v>
      </c>
      <c r="C17" s="288"/>
      <c r="D17" s="49" t="s">
        <v>13</v>
      </c>
      <c r="E17" s="49" t="s">
        <v>93</v>
      </c>
      <c r="F17" s="49" t="s">
        <v>94</v>
      </c>
      <c r="G17" s="49" t="s">
        <v>95</v>
      </c>
      <c r="H17" s="49" t="s">
        <v>96</v>
      </c>
    </row>
    <row r="18" spans="2:9" ht="18.75" customHeight="1">
      <c r="B18" s="50" t="s">
        <v>88</v>
      </c>
      <c r="C18" s="90">
        <v>295</v>
      </c>
      <c r="D18" s="54">
        <v>277.1</v>
      </c>
      <c r="E18" s="83">
        <v>243.8</v>
      </c>
      <c r="F18" s="83">
        <v>411.4</v>
      </c>
      <c r="G18" s="83">
        <v>427.5</v>
      </c>
      <c r="H18" s="83">
        <v>198.9</v>
      </c>
      <c r="I18" s="250"/>
    </row>
    <row r="19" spans="2:8" ht="18.75" customHeight="1">
      <c r="B19" s="50" t="s">
        <v>89</v>
      </c>
      <c r="C19" s="90">
        <v>2.5</v>
      </c>
      <c r="D19" s="185">
        <v>1.665</v>
      </c>
      <c r="E19" s="186">
        <v>2.012</v>
      </c>
      <c r="F19" s="186">
        <v>2.56</v>
      </c>
      <c r="G19" s="186">
        <v>2.445</v>
      </c>
      <c r="H19" s="186">
        <v>1.667</v>
      </c>
    </row>
    <row r="20" spans="2:8" ht="18.75" customHeight="1">
      <c r="B20" s="50" t="s">
        <v>91</v>
      </c>
      <c r="C20" s="90" t="s">
        <v>24</v>
      </c>
      <c r="D20" s="112">
        <f>D18/D19</f>
        <v>166.42642642642645</v>
      </c>
      <c r="E20" s="112">
        <f>E18/E19</f>
        <v>121.17296222664017</v>
      </c>
      <c r="F20" s="112">
        <f>F18/F19</f>
        <v>160.703125</v>
      </c>
      <c r="G20" s="112">
        <f>G18/G19</f>
        <v>174.84662576687117</v>
      </c>
      <c r="H20" s="112">
        <f>H18/H19</f>
        <v>119.31613677264548</v>
      </c>
    </row>
    <row r="21" spans="2:8" ht="18.75" customHeight="1">
      <c r="B21" s="92" t="s">
        <v>362</v>
      </c>
      <c r="C21" s="214" t="s">
        <v>61</v>
      </c>
      <c r="D21" s="109">
        <v>151</v>
      </c>
      <c r="E21" s="109">
        <v>11</v>
      </c>
      <c r="F21" s="109">
        <v>202.5</v>
      </c>
      <c r="G21" s="109">
        <v>108.3</v>
      </c>
      <c r="H21" s="109">
        <v>4</v>
      </c>
    </row>
    <row r="22" ht="18.75" customHeight="1"/>
    <row r="23" spans="2:15" ht="19.5" customHeight="1">
      <c r="B23" s="294" t="s">
        <v>62</v>
      </c>
      <c r="C23" s="294"/>
      <c r="D23" s="294"/>
      <c r="E23" s="294"/>
      <c r="F23" s="294"/>
      <c r="G23" s="294"/>
      <c r="H23" s="294"/>
      <c r="I23" s="294"/>
      <c r="J23" s="294"/>
      <c r="K23" s="294"/>
      <c r="L23" s="294"/>
      <c r="M23" s="294"/>
      <c r="N23" s="294"/>
      <c r="O23" s="294"/>
    </row>
  </sheetData>
  <mergeCells count="2">
    <mergeCell ref="C16:C17"/>
    <mergeCell ref="B23:O23"/>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M22"/>
  <sheetViews>
    <sheetView showGridLines="0" workbookViewId="0" topLeftCell="A1">
      <selection activeCell="K26" sqref="K26"/>
    </sheetView>
  </sheetViews>
  <sheetFormatPr defaultColWidth="9.140625" defaultRowHeight="18.75" customHeight="1"/>
  <cols>
    <col min="1" max="1" width="8.421875" style="0" customWidth="1"/>
    <col min="2" max="2" width="41.57421875" style="0" customWidth="1"/>
    <col min="3" max="3" width="13.28125" style="0" customWidth="1"/>
    <col min="4" max="4" width="9.140625" style="0" customWidth="1"/>
  </cols>
  <sheetData>
    <row r="1" s="2" customFormat="1" ht="18.75" customHeight="1"/>
    <row r="2" spans="2:3" s="2" customFormat="1" ht="18.75" customHeight="1">
      <c r="B2" s="3" t="s">
        <v>69</v>
      </c>
      <c r="C2" s="1"/>
    </row>
    <row r="3" s="2" customFormat="1" ht="12.75" customHeight="1"/>
    <row r="4" s="2" customFormat="1" ht="18.75" customHeight="1">
      <c r="B4" s="266" t="s">
        <v>440</v>
      </c>
    </row>
    <row r="5" spans="2:13" s="2" customFormat="1" ht="18.75" customHeight="1">
      <c r="B5" s="77" t="s">
        <v>59</v>
      </c>
      <c r="C5" s="77" t="s">
        <v>73</v>
      </c>
      <c r="D5" s="77" t="s">
        <v>1</v>
      </c>
      <c r="E5" s="77" t="s">
        <v>2</v>
      </c>
      <c r="F5" s="77" t="s">
        <v>3</v>
      </c>
      <c r="G5" s="77" t="s">
        <v>4</v>
      </c>
      <c r="H5" s="77" t="s">
        <v>5</v>
      </c>
      <c r="I5" s="77" t="s">
        <v>6</v>
      </c>
      <c r="J5" s="77" t="s">
        <v>7</v>
      </c>
      <c r="K5" s="77" t="s">
        <v>8</v>
      </c>
      <c r="L5" s="77" t="s">
        <v>9</v>
      </c>
      <c r="M5" s="77" t="s">
        <v>12</v>
      </c>
    </row>
    <row r="6" spans="2:13" s="2" customFormat="1" ht="18.75" customHeight="1">
      <c r="B6" s="99" t="s">
        <v>100</v>
      </c>
      <c r="C6" s="98">
        <v>450</v>
      </c>
      <c r="D6" s="101">
        <v>932</v>
      </c>
      <c r="E6" s="101">
        <v>1084</v>
      </c>
      <c r="F6" s="101">
        <v>905</v>
      </c>
      <c r="G6" s="101">
        <v>1960</v>
      </c>
      <c r="H6" s="101">
        <v>290</v>
      </c>
      <c r="I6" s="101">
        <v>1354</v>
      </c>
      <c r="J6" s="101">
        <v>510</v>
      </c>
      <c r="K6" s="101">
        <v>565</v>
      </c>
      <c r="L6" s="101">
        <v>232</v>
      </c>
      <c r="M6" s="101">
        <v>371</v>
      </c>
    </row>
    <row r="7" spans="2:13" s="2" customFormat="1" ht="18.75" customHeight="1">
      <c r="B7" s="99" t="s">
        <v>89</v>
      </c>
      <c r="C7" s="98" t="s">
        <v>24</v>
      </c>
      <c r="D7" s="101">
        <v>3.83</v>
      </c>
      <c r="E7" s="101">
        <v>9.83</v>
      </c>
      <c r="F7" s="101">
        <v>8.93</v>
      </c>
      <c r="G7" s="101">
        <v>13.74</v>
      </c>
      <c r="H7" s="101">
        <v>3.04</v>
      </c>
      <c r="I7" s="101">
        <v>9.34</v>
      </c>
      <c r="J7" s="101">
        <v>7.33</v>
      </c>
      <c r="K7" s="101">
        <v>7.85</v>
      </c>
      <c r="L7" s="101">
        <v>2.95</v>
      </c>
      <c r="M7" s="101">
        <v>4.89</v>
      </c>
    </row>
    <row r="8" spans="2:13" s="2" customFormat="1" ht="18.75" customHeight="1">
      <c r="B8" s="99" t="s">
        <v>90</v>
      </c>
      <c r="C8" s="98" t="s">
        <v>24</v>
      </c>
      <c r="D8" s="101">
        <v>243</v>
      </c>
      <c r="E8" s="101">
        <v>110</v>
      </c>
      <c r="F8" s="101">
        <v>101</v>
      </c>
      <c r="G8" s="101">
        <v>101</v>
      </c>
      <c r="H8" s="101">
        <v>96</v>
      </c>
      <c r="I8" s="101">
        <v>145</v>
      </c>
      <c r="J8" s="101">
        <v>70</v>
      </c>
      <c r="K8" s="101">
        <v>72</v>
      </c>
      <c r="L8" s="101">
        <v>79</v>
      </c>
      <c r="M8" s="101">
        <v>76</v>
      </c>
    </row>
    <row r="9" spans="2:13" s="2" customFormat="1" ht="18.75" customHeight="1">
      <c r="B9" s="99" t="s">
        <v>86</v>
      </c>
      <c r="C9" s="98" t="s">
        <v>24</v>
      </c>
      <c r="D9" s="101" t="s">
        <v>24</v>
      </c>
      <c r="E9" s="101" t="s">
        <v>24</v>
      </c>
      <c r="F9" s="101" t="s">
        <v>24</v>
      </c>
      <c r="G9" s="101" t="s">
        <v>24</v>
      </c>
      <c r="H9" s="101" t="s">
        <v>24</v>
      </c>
      <c r="I9" s="101">
        <v>3.05</v>
      </c>
      <c r="J9" s="101">
        <v>0</v>
      </c>
      <c r="K9" s="101">
        <v>2.6</v>
      </c>
      <c r="L9" s="101">
        <v>3.6</v>
      </c>
      <c r="M9" s="101">
        <v>4.98</v>
      </c>
    </row>
    <row r="10" spans="2:13" s="2" customFormat="1" ht="18.75" customHeight="1">
      <c r="B10" s="100" t="s">
        <v>83</v>
      </c>
      <c r="C10" s="98" t="s">
        <v>24</v>
      </c>
      <c r="D10" s="102" t="s">
        <v>24</v>
      </c>
      <c r="E10" s="102" t="s">
        <v>24</v>
      </c>
      <c r="F10" s="102" t="s">
        <v>24</v>
      </c>
      <c r="G10" s="102" t="s">
        <v>24</v>
      </c>
      <c r="H10" s="102" t="s">
        <v>24</v>
      </c>
      <c r="I10" s="102" t="s">
        <v>24</v>
      </c>
      <c r="J10" s="102" t="s">
        <v>24</v>
      </c>
      <c r="K10" s="102" t="s">
        <v>24</v>
      </c>
      <c r="L10" s="102" t="s">
        <v>24</v>
      </c>
      <c r="M10" s="102" t="s">
        <v>24</v>
      </c>
    </row>
    <row r="11" spans="2:13" s="2" customFormat="1" ht="18" customHeight="1">
      <c r="B11" s="218" t="s">
        <v>363</v>
      </c>
      <c r="C11" s="65" t="s">
        <v>61</v>
      </c>
      <c r="D11" s="65" t="s">
        <v>61</v>
      </c>
      <c r="E11" s="65" t="s">
        <v>61</v>
      </c>
      <c r="F11" s="65" t="s">
        <v>61</v>
      </c>
      <c r="G11" s="65" t="s">
        <v>61</v>
      </c>
      <c r="H11" s="65" t="s">
        <v>61</v>
      </c>
      <c r="I11" s="65" t="s">
        <v>61</v>
      </c>
      <c r="J11" s="113">
        <v>19</v>
      </c>
      <c r="K11" s="113">
        <v>271.1</v>
      </c>
      <c r="L11" s="113">
        <v>45.4</v>
      </c>
      <c r="M11" s="215">
        <v>134.8</v>
      </c>
    </row>
    <row r="12" spans="2:13" s="11" customFormat="1" ht="18" customHeight="1">
      <c r="B12" s="217" t="s">
        <v>87</v>
      </c>
      <c r="C12" s="216"/>
      <c r="D12" s="216"/>
      <c r="E12" s="216"/>
      <c r="F12" s="216"/>
      <c r="G12" s="216"/>
      <c r="H12" s="216"/>
      <c r="I12" s="216"/>
      <c r="J12" s="216"/>
      <c r="K12" s="216"/>
      <c r="L12" s="216"/>
      <c r="M12" s="216"/>
    </row>
    <row r="13" s="11" customFormat="1" ht="18" customHeight="1">
      <c r="B13" s="219" t="s">
        <v>364</v>
      </c>
    </row>
    <row r="15" spans="3:4" ht="18.75" customHeight="1">
      <c r="C15" s="291" t="s">
        <v>60</v>
      </c>
      <c r="D15" s="12"/>
    </row>
    <row r="16" spans="2:8" ht="18.75" customHeight="1">
      <c r="B16" s="77" t="s">
        <v>59</v>
      </c>
      <c r="C16" s="291"/>
      <c r="D16" s="77" t="s">
        <v>13</v>
      </c>
      <c r="E16" s="77" t="s">
        <v>93</v>
      </c>
      <c r="F16" s="77" t="s">
        <v>94</v>
      </c>
      <c r="G16" s="77" t="s">
        <v>95</v>
      </c>
      <c r="H16" s="77" t="s">
        <v>96</v>
      </c>
    </row>
    <row r="17" spans="2:9" ht="18.75" customHeight="1">
      <c r="B17" s="99" t="s">
        <v>88</v>
      </c>
      <c r="C17" s="80">
        <v>450</v>
      </c>
      <c r="D17" s="101">
        <v>197.9</v>
      </c>
      <c r="E17" s="79">
        <v>336.7</v>
      </c>
      <c r="F17" s="79">
        <v>686.6</v>
      </c>
      <c r="G17" s="79">
        <v>384.9</v>
      </c>
      <c r="H17" s="79">
        <v>266.4</v>
      </c>
      <c r="I17" s="250"/>
    </row>
    <row r="18" spans="2:8" ht="18.75" customHeight="1">
      <c r="B18" s="99" t="s">
        <v>89</v>
      </c>
      <c r="C18" s="80" t="s">
        <v>24</v>
      </c>
      <c r="D18" s="187">
        <v>2.448</v>
      </c>
      <c r="E18" s="188">
        <v>2.346</v>
      </c>
      <c r="F18" s="188">
        <v>3.97</v>
      </c>
      <c r="G18" s="188">
        <v>2.851</v>
      </c>
      <c r="H18" s="188">
        <v>3.177</v>
      </c>
    </row>
    <row r="19" spans="2:8" ht="18.75" customHeight="1">
      <c r="B19" s="99" t="s">
        <v>91</v>
      </c>
      <c r="C19" s="80" t="s">
        <v>24</v>
      </c>
      <c r="D19" s="111">
        <f>D17/D18</f>
        <v>80.84150326797386</v>
      </c>
      <c r="E19" s="111">
        <f>E17/E18</f>
        <v>143.52088661551576</v>
      </c>
      <c r="F19" s="111">
        <f>F17/F18</f>
        <v>172.9471032745592</v>
      </c>
      <c r="G19" s="111">
        <f>G17/G18</f>
        <v>135.00526131182042</v>
      </c>
      <c r="H19" s="111">
        <f>H17/H18</f>
        <v>83.8526912181303</v>
      </c>
    </row>
    <row r="20" spans="2:8" ht="18.75" customHeight="1">
      <c r="B20" s="92" t="s">
        <v>362</v>
      </c>
      <c r="C20" s="214" t="s">
        <v>61</v>
      </c>
      <c r="D20" s="109">
        <v>84.6</v>
      </c>
      <c r="E20" s="109">
        <v>95.7</v>
      </c>
      <c r="F20" s="109">
        <v>329.6</v>
      </c>
      <c r="G20" s="109">
        <v>78.5</v>
      </c>
      <c r="H20" s="109">
        <v>5.8</v>
      </c>
    </row>
    <row r="22" spans="2:13" ht="18.75" customHeight="1">
      <c r="B22" s="294" t="s">
        <v>62</v>
      </c>
      <c r="C22" s="294"/>
      <c r="D22" s="294"/>
      <c r="E22" s="294"/>
      <c r="F22" s="294"/>
      <c r="G22" s="294"/>
      <c r="H22" s="294"/>
      <c r="I22" s="294"/>
      <c r="J22" s="294"/>
      <c r="K22" s="294"/>
      <c r="L22" s="294"/>
      <c r="M22" s="294"/>
    </row>
  </sheetData>
  <mergeCells count="2">
    <mergeCell ref="B22:M22"/>
    <mergeCell ref="C15:C16"/>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Q10"/>
  <sheetViews>
    <sheetView showGridLines="0" workbookViewId="0" topLeftCell="A1">
      <selection activeCell="B2" sqref="B2"/>
    </sheetView>
  </sheetViews>
  <sheetFormatPr defaultColWidth="9.140625" defaultRowHeight="15"/>
  <cols>
    <col min="1" max="1" width="8.421875" style="0" customWidth="1"/>
    <col min="2" max="2" width="67.00390625" style="0" customWidth="1"/>
  </cols>
  <sheetData>
    <row r="1" ht="18.75" customHeight="1"/>
    <row r="2" ht="18.75" customHeight="1">
      <c r="B2" s="20" t="s">
        <v>441</v>
      </c>
    </row>
    <row r="3" ht="12.75" customHeight="1"/>
    <row r="4" spans="2:17" ht="18.75" customHeight="1">
      <c r="B4" s="118" t="s">
        <v>121</v>
      </c>
      <c r="C4" s="49" t="s">
        <v>1</v>
      </c>
      <c r="D4" s="49" t="s">
        <v>2</v>
      </c>
      <c r="E4" s="49" t="s">
        <v>3</v>
      </c>
      <c r="F4" s="49" t="s">
        <v>4</v>
      </c>
      <c r="G4" s="49" t="s">
        <v>5</v>
      </c>
      <c r="H4" s="49" t="s">
        <v>6</v>
      </c>
      <c r="I4" s="49" t="s">
        <v>7</v>
      </c>
      <c r="J4" s="49" t="s">
        <v>8</v>
      </c>
      <c r="K4" s="49" t="s">
        <v>9</v>
      </c>
      <c r="L4" s="49" t="s">
        <v>12</v>
      </c>
      <c r="M4" s="49" t="s">
        <v>13</v>
      </c>
      <c r="N4" s="49" t="s">
        <v>93</v>
      </c>
      <c r="O4" s="49" t="s">
        <v>94</v>
      </c>
      <c r="P4" s="49" t="s">
        <v>95</v>
      </c>
      <c r="Q4" s="49" t="s">
        <v>96</v>
      </c>
    </row>
    <row r="5" spans="2:17" ht="18.75" customHeight="1">
      <c r="B5" s="114" t="s">
        <v>146</v>
      </c>
      <c r="C5" s="119">
        <v>659</v>
      </c>
      <c r="D5" s="119">
        <v>863</v>
      </c>
      <c r="E5" s="119">
        <v>1104</v>
      </c>
      <c r="F5" s="119">
        <v>1381</v>
      </c>
      <c r="G5" s="119">
        <v>1727</v>
      </c>
      <c r="H5" s="119">
        <v>1541</v>
      </c>
      <c r="I5" s="119">
        <v>1384</v>
      </c>
      <c r="J5" s="119">
        <v>1380</v>
      </c>
      <c r="K5" s="119">
        <v>1911</v>
      </c>
      <c r="L5" s="119">
        <v>2186</v>
      </c>
      <c r="M5" s="119">
        <v>2173</v>
      </c>
      <c r="N5" s="51">
        <v>2086</v>
      </c>
      <c r="O5" s="51">
        <v>2255</v>
      </c>
      <c r="P5" s="51">
        <v>2197</v>
      </c>
      <c r="Q5" s="51">
        <v>2034</v>
      </c>
    </row>
    <row r="6" spans="2:17" ht="18.75" customHeight="1">
      <c r="B6" s="114" t="s">
        <v>147</v>
      </c>
      <c r="C6" s="119">
        <v>413</v>
      </c>
      <c r="D6" s="119">
        <v>378</v>
      </c>
      <c r="E6" s="119">
        <v>274</v>
      </c>
      <c r="F6" s="119">
        <v>316</v>
      </c>
      <c r="G6" s="119">
        <v>194</v>
      </c>
      <c r="H6" s="119">
        <v>226</v>
      </c>
      <c r="I6" s="119">
        <v>163</v>
      </c>
      <c r="J6" s="119">
        <v>197</v>
      </c>
      <c r="K6" s="119">
        <v>282</v>
      </c>
      <c r="L6" s="119">
        <v>246</v>
      </c>
      <c r="M6" s="119">
        <v>149</v>
      </c>
      <c r="N6" s="119">
        <v>211</v>
      </c>
      <c r="O6" s="119">
        <v>261</v>
      </c>
      <c r="P6" s="119">
        <v>165</v>
      </c>
      <c r="Q6" s="119">
        <v>126</v>
      </c>
    </row>
    <row r="7" spans="2:17" ht="18.75" customHeight="1">
      <c r="B7" s="114" t="s">
        <v>148</v>
      </c>
      <c r="C7" s="119">
        <v>443</v>
      </c>
      <c r="D7" s="119">
        <v>509</v>
      </c>
      <c r="E7" s="119">
        <v>463</v>
      </c>
      <c r="F7" s="119">
        <v>554</v>
      </c>
      <c r="G7" s="119">
        <v>872</v>
      </c>
      <c r="H7" s="119">
        <v>764</v>
      </c>
      <c r="I7" s="119">
        <v>528</v>
      </c>
      <c r="J7" s="119">
        <v>541</v>
      </c>
      <c r="K7" s="119">
        <v>481</v>
      </c>
      <c r="L7" s="119">
        <v>621</v>
      </c>
      <c r="M7" s="119">
        <v>441</v>
      </c>
      <c r="N7" s="119">
        <v>430</v>
      </c>
      <c r="O7" s="119">
        <v>549</v>
      </c>
      <c r="P7" s="119">
        <v>323</v>
      </c>
      <c r="Q7" s="119">
        <v>470</v>
      </c>
    </row>
    <row r="8" spans="2:17" ht="30">
      <c r="B8" s="120" t="s">
        <v>149</v>
      </c>
      <c r="C8" s="119">
        <v>19</v>
      </c>
      <c r="D8" s="119">
        <v>376</v>
      </c>
      <c r="E8" s="119">
        <v>398</v>
      </c>
      <c r="F8" s="119">
        <v>420</v>
      </c>
      <c r="G8" s="119">
        <v>380</v>
      </c>
      <c r="H8" s="119">
        <v>251</v>
      </c>
      <c r="I8" s="119">
        <v>160</v>
      </c>
      <c r="J8" s="119">
        <v>132</v>
      </c>
      <c r="K8" s="119">
        <v>137</v>
      </c>
      <c r="L8" s="119">
        <v>109</v>
      </c>
      <c r="M8" s="119">
        <v>24</v>
      </c>
      <c r="N8" s="119">
        <v>27</v>
      </c>
      <c r="O8" s="119">
        <v>62</v>
      </c>
      <c r="P8" s="119">
        <v>39</v>
      </c>
      <c r="Q8" s="119">
        <v>0</v>
      </c>
    </row>
    <row r="10" ht="15">
      <c r="B10" s="267"/>
    </row>
  </sheetData>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N9"/>
  <sheetViews>
    <sheetView showGridLines="0" workbookViewId="0" topLeftCell="A1">
      <selection activeCell="F21" sqref="F21"/>
    </sheetView>
  </sheetViews>
  <sheetFormatPr defaultColWidth="9.140625" defaultRowHeight="15"/>
  <cols>
    <col min="1" max="1" width="8.28125" style="2" customWidth="1"/>
    <col min="2" max="2" width="41.57421875" style="2" customWidth="1"/>
    <col min="3" max="10" width="10.00390625" style="2" customWidth="1"/>
    <col min="11" max="16384" width="9.140625" style="2" customWidth="1"/>
  </cols>
  <sheetData>
    <row r="1" ht="18.75" customHeight="1"/>
    <row r="2" ht="18.75" customHeight="1">
      <c r="B2" s="3" t="s">
        <v>442</v>
      </c>
    </row>
    <row r="3" spans="3:7" ht="12" customHeight="1">
      <c r="C3" s="1"/>
      <c r="D3" s="1"/>
      <c r="E3" s="1"/>
      <c r="F3" s="1"/>
      <c r="G3" s="1"/>
    </row>
    <row r="4" spans="2:14" ht="18.75" customHeight="1">
      <c r="B4" s="49" t="s">
        <v>121</v>
      </c>
      <c r="C4" s="49" t="s">
        <v>4</v>
      </c>
      <c r="D4" s="49" t="s">
        <v>5</v>
      </c>
      <c r="E4" s="49" t="s">
        <v>6</v>
      </c>
      <c r="F4" s="49" t="s">
        <v>7</v>
      </c>
      <c r="G4" s="49" t="s">
        <v>8</v>
      </c>
      <c r="H4" s="49" t="s">
        <v>9</v>
      </c>
      <c r="I4" s="49" t="s">
        <v>12</v>
      </c>
      <c r="J4" s="49" t="s">
        <v>13</v>
      </c>
      <c r="K4" s="49" t="s">
        <v>93</v>
      </c>
      <c r="L4" s="49" t="s">
        <v>94</v>
      </c>
      <c r="M4" s="49" t="s">
        <v>95</v>
      </c>
      <c r="N4" s="49" t="s">
        <v>96</v>
      </c>
    </row>
    <row r="5" spans="2:14" ht="18.75" customHeight="1">
      <c r="B5" s="50" t="s">
        <v>132</v>
      </c>
      <c r="C5" s="54">
        <v>174</v>
      </c>
      <c r="D5" s="54">
        <v>102</v>
      </c>
      <c r="E5" s="54">
        <v>189</v>
      </c>
      <c r="F5" s="54">
        <v>130</v>
      </c>
      <c r="G5" s="54">
        <v>169</v>
      </c>
      <c r="H5" s="54">
        <v>134</v>
      </c>
      <c r="I5" s="54">
        <v>129</v>
      </c>
      <c r="J5" s="54">
        <v>132</v>
      </c>
      <c r="K5" s="51">
        <v>128</v>
      </c>
      <c r="L5" s="51">
        <v>445</v>
      </c>
      <c r="M5" s="51">
        <v>362</v>
      </c>
      <c r="N5" s="51">
        <v>176</v>
      </c>
    </row>
    <row r="6" spans="2:14" ht="18.75" customHeight="1">
      <c r="B6" s="50" t="s">
        <v>113</v>
      </c>
      <c r="C6" s="60">
        <v>281685</v>
      </c>
      <c r="D6" s="60">
        <v>219407</v>
      </c>
      <c r="E6" s="60">
        <v>355422</v>
      </c>
      <c r="F6" s="60">
        <v>193656</v>
      </c>
      <c r="G6" s="60">
        <v>503166</v>
      </c>
      <c r="H6" s="60">
        <v>154251</v>
      </c>
      <c r="I6" s="60">
        <v>307151</v>
      </c>
      <c r="J6" s="60">
        <v>235337</v>
      </c>
      <c r="K6" s="121">
        <v>482772</v>
      </c>
      <c r="L6" s="121">
        <v>512161</v>
      </c>
      <c r="M6" s="121">
        <v>398299</v>
      </c>
      <c r="N6" s="121">
        <v>261943</v>
      </c>
    </row>
    <row r="7" spans="2:14" ht="30">
      <c r="B7" s="50" t="s">
        <v>114</v>
      </c>
      <c r="C7" s="60">
        <v>15</v>
      </c>
      <c r="D7" s="60">
        <v>22</v>
      </c>
      <c r="E7" s="60">
        <v>30</v>
      </c>
      <c r="F7" s="60">
        <v>35</v>
      </c>
      <c r="G7" s="60">
        <v>28</v>
      </c>
      <c r="H7" s="60">
        <v>40</v>
      </c>
      <c r="I7" s="60">
        <v>53</v>
      </c>
      <c r="J7" s="60">
        <v>46</v>
      </c>
      <c r="K7" s="60">
        <v>25</v>
      </c>
      <c r="L7" s="60">
        <v>16</v>
      </c>
      <c r="M7" s="60">
        <v>32</v>
      </c>
      <c r="N7" s="60">
        <v>47</v>
      </c>
    </row>
    <row r="8" spans="2:14" ht="30">
      <c r="B8" s="50" t="s">
        <v>115</v>
      </c>
      <c r="C8" s="60">
        <v>93427</v>
      </c>
      <c r="D8" s="60">
        <v>44245</v>
      </c>
      <c r="E8" s="60">
        <v>91382</v>
      </c>
      <c r="F8" s="60">
        <v>99581</v>
      </c>
      <c r="G8" s="60">
        <v>85434</v>
      </c>
      <c r="H8" s="60">
        <v>7866</v>
      </c>
      <c r="I8" s="60">
        <v>105314</v>
      </c>
      <c r="J8" s="60">
        <v>43508</v>
      </c>
      <c r="K8" s="121">
        <v>163394</v>
      </c>
      <c r="L8" s="121">
        <v>13500</v>
      </c>
      <c r="M8" s="121">
        <v>11240</v>
      </c>
      <c r="N8" s="121">
        <v>6735</v>
      </c>
    </row>
    <row r="9" spans="2:12" ht="34.5" customHeight="1">
      <c r="B9" s="284" t="s">
        <v>131</v>
      </c>
      <c r="C9" s="284"/>
      <c r="D9" s="284"/>
      <c r="E9" s="284"/>
      <c r="F9" s="284"/>
      <c r="G9" s="284"/>
      <c r="H9" s="284"/>
      <c r="I9" s="284"/>
      <c r="J9" s="284"/>
      <c r="K9" s="15"/>
      <c r="L9" s="15"/>
    </row>
  </sheetData>
  <mergeCells count="1">
    <mergeCell ref="B9:J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V7"/>
  <sheetViews>
    <sheetView showGridLines="0" workbookViewId="0" topLeftCell="A1">
      <selection activeCell="W10" sqref="W10"/>
    </sheetView>
  </sheetViews>
  <sheetFormatPr defaultColWidth="9.140625" defaultRowHeight="15"/>
  <cols>
    <col min="1" max="1" width="8.57421875" style="0" customWidth="1"/>
    <col min="2" max="2" width="45.140625" style="0" customWidth="1"/>
    <col min="3" max="13" width="9.140625" style="0" customWidth="1"/>
    <col min="14" max="14" width="7.57421875" style="0" customWidth="1"/>
    <col min="15" max="15" width="8.57421875" style="0" customWidth="1"/>
  </cols>
  <sheetData>
    <row r="2" ht="17.25" customHeight="1">
      <c r="B2" s="3" t="s">
        <v>324</v>
      </c>
    </row>
    <row r="3" ht="17.25" customHeight="1"/>
    <row r="4" spans="2:22" s="2" customFormat="1" ht="18.75" customHeight="1">
      <c r="B4" s="49" t="s">
        <v>0</v>
      </c>
      <c r="C4" s="49" t="s">
        <v>1</v>
      </c>
      <c r="D4" s="49" t="s">
        <v>2</v>
      </c>
      <c r="E4" s="49" t="s">
        <v>3</v>
      </c>
      <c r="F4" s="49" t="s">
        <v>4</v>
      </c>
      <c r="G4" s="49" t="s">
        <v>5</v>
      </c>
      <c r="H4" s="49" t="s">
        <v>6</v>
      </c>
      <c r="I4" s="49" t="s">
        <v>7</v>
      </c>
      <c r="J4" s="49" t="s">
        <v>8</v>
      </c>
      <c r="K4" s="49" t="s">
        <v>9</v>
      </c>
      <c r="L4" s="49" t="s">
        <v>12</v>
      </c>
      <c r="M4" s="49" t="s">
        <v>13</v>
      </c>
      <c r="N4" s="49" t="s">
        <v>93</v>
      </c>
      <c r="O4" s="49" t="s">
        <v>94</v>
      </c>
      <c r="P4" s="49" t="s">
        <v>95</v>
      </c>
      <c r="Q4" s="49" t="s">
        <v>96</v>
      </c>
      <c r="R4" s="49" t="s">
        <v>414</v>
      </c>
      <c r="S4" s="49" t="s">
        <v>415</v>
      </c>
      <c r="T4" s="49" t="s">
        <v>416</v>
      </c>
      <c r="U4" s="49" t="s">
        <v>417</v>
      </c>
      <c r="V4" s="49" t="s">
        <v>418</v>
      </c>
    </row>
    <row r="5" spans="2:22" s="2" customFormat="1" ht="18.75" customHeight="1">
      <c r="B5" s="50" t="s">
        <v>10</v>
      </c>
      <c r="C5" s="51">
        <v>562608</v>
      </c>
      <c r="D5" s="51">
        <v>440913</v>
      </c>
      <c r="E5" s="51">
        <v>463199</v>
      </c>
      <c r="F5" s="51">
        <v>446008</v>
      </c>
      <c r="G5" s="51">
        <v>427608</v>
      </c>
      <c r="H5" s="51">
        <v>560374</v>
      </c>
      <c r="I5" s="51">
        <v>432871</v>
      </c>
      <c r="J5" s="51">
        <v>462867</v>
      </c>
      <c r="K5" s="51">
        <v>599389</v>
      </c>
      <c r="L5" s="51">
        <v>643570</v>
      </c>
      <c r="M5" s="51">
        <v>845689</v>
      </c>
      <c r="N5" s="51">
        <v>671066</v>
      </c>
      <c r="O5" s="51">
        <v>618410</v>
      </c>
      <c r="P5" s="51">
        <v>656524</v>
      </c>
      <c r="Q5" s="51">
        <v>475052</v>
      </c>
      <c r="R5" s="51">
        <v>432151</v>
      </c>
      <c r="S5" s="51">
        <v>606753</v>
      </c>
      <c r="T5" s="51">
        <v>393806</v>
      </c>
      <c r="U5" s="51">
        <v>394810</v>
      </c>
      <c r="V5" s="51">
        <v>352430</v>
      </c>
    </row>
    <row r="6" spans="2:22" s="14" customFormat="1" ht="18.75" customHeight="1">
      <c r="B6" s="50" t="s">
        <v>11</v>
      </c>
      <c r="C6" s="52">
        <v>0.86</v>
      </c>
      <c r="D6" s="52">
        <v>0.871</v>
      </c>
      <c r="E6" s="52">
        <v>0.85</v>
      </c>
      <c r="F6" s="54" t="s">
        <v>106</v>
      </c>
      <c r="G6" s="52">
        <v>0.89</v>
      </c>
      <c r="H6" s="52">
        <v>0.85</v>
      </c>
      <c r="I6" s="93">
        <v>0.893</v>
      </c>
      <c r="J6" s="93">
        <v>0.887</v>
      </c>
      <c r="K6" s="52">
        <v>0.89</v>
      </c>
      <c r="L6" s="52">
        <v>0.91</v>
      </c>
      <c r="M6" s="52">
        <v>0.86</v>
      </c>
      <c r="N6" s="52">
        <v>0.89</v>
      </c>
      <c r="O6" s="52">
        <v>0.89</v>
      </c>
      <c r="P6" s="52">
        <v>0.88</v>
      </c>
      <c r="Q6" s="52">
        <v>0.91</v>
      </c>
      <c r="R6" s="52">
        <v>0.87</v>
      </c>
      <c r="S6" s="52">
        <v>0.866</v>
      </c>
      <c r="T6" s="52">
        <v>0.898</v>
      </c>
      <c r="U6" s="52">
        <v>0.9</v>
      </c>
      <c r="V6" s="52">
        <v>0.9</v>
      </c>
    </row>
    <row r="7" spans="2:13" s="13" customFormat="1" ht="34.5" customHeight="1">
      <c r="B7" s="283" t="s">
        <v>339</v>
      </c>
      <c r="C7" s="283"/>
      <c r="D7" s="283"/>
      <c r="E7" s="283"/>
      <c r="F7" s="283"/>
      <c r="G7" s="283"/>
      <c r="H7" s="283"/>
      <c r="I7" s="283"/>
      <c r="J7" s="283"/>
      <c r="K7" s="283"/>
      <c r="L7" s="283"/>
      <c r="M7" s="283"/>
    </row>
  </sheetData>
  <mergeCells count="1">
    <mergeCell ref="B7:M7"/>
  </mergeCells>
  <printOptions/>
  <pageMargins left="0.7" right="0.7" top="0.75" bottom="0.75" header="0.3" footer="0.3"/>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V14"/>
  <sheetViews>
    <sheetView showGridLines="0" zoomScale="115" zoomScaleNormal="115" workbookViewId="0" topLeftCell="A2">
      <selection activeCell="U10" sqref="U10:U14"/>
    </sheetView>
  </sheetViews>
  <sheetFormatPr defaultColWidth="9.140625" defaultRowHeight="15"/>
  <cols>
    <col min="1" max="1" width="8.57421875" style="2" customWidth="1"/>
    <col min="2" max="2" width="80.7109375" style="2" customWidth="1"/>
    <col min="3" max="7" width="9.140625" style="2" hidden="1" customWidth="1"/>
    <col min="8" max="16384" width="9.140625" style="2" customWidth="1"/>
  </cols>
  <sheetData>
    <row r="2" spans="1:2" ht="18.75" customHeight="1">
      <c r="A2" s="17" t="s">
        <v>135</v>
      </c>
      <c r="B2" s="3" t="s">
        <v>454</v>
      </c>
    </row>
    <row r="3" ht="16.5" customHeight="1"/>
    <row r="4" spans="2:22" ht="18.75" customHeight="1">
      <c r="B4" s="49" t="s">
        <v>0</v>
      </c>
      <c r="C4" s="49" t="s">
        <v>1</v>
      </c>
      <c r="D4" s="49" t="s">
        <v>2</v>
      </c>
      <c r="E4" s="49" t="s">
        <v>3</v>
      </c>
      <c r="F4" s="49" t="s">
        <v>4</v>
      </c>
      <c r="G4" s="49" t="s">
        <v>5</v>
      </c>
      <c r="H4" s="49" t="s">
        <v>6</v>
      </c>
      <c r="I4" s="49" t="s">
        <v>7</v>
      </c>
      <c r="J4" s="49" t="s">
        <v>8</v>
      </c>
      <c r="K4" s="49" t="s">
        <v>9</v>
      </c>
      <c r="L4" s="49" t="s">
        <v>12</v>
      </c>
      <c r="M4" s="49" t="s">
        <v>13</v>
      </c>
      <c r="N4" s="49" t="s">
        <v>93</v>
      </c>
      <c r="O4" s="49" t="s">
        <v>94</v>
      </c>
      <c r="P4" s="49" t="s">
        <v>95</v>
      </c>
      <c r="Q4" s="49" t="s">
        <v>96</v>
      </c>
      <c r="R4" s="49" t="s">
        <v>414</v>
      </c>
      <c r="S4" s="49" t="s">
        <v>415</v>
      </c>
      <c r="T4" s="49" t="s">
        <v>416</v>
      </c>
      <c r="U4" s="49" t="s">
        <v>417</v>
      </c>
      <c r="V4" s="49" t="s">
        <v>418</v>
      </c>
    </row>
    <row r="5" spans="2:22" ht="18.75" customHeight="1">
      <c r="B5" s="50" t="s">
        <v>17</v>
      </c>
      <c r="C5" s="51">
        <v>17959</v>
      </c>
      <c r="D5" s="51">
        <v>23217</v>
      </c>
      <c r="E5" s="51">
        <v>24897</v>
      </c>
      <c r="F5" s="51">
        <v>24388</v>
      </c>
      <c r="G5" s="51">
        <v>23400</v>
      </c>
      <c r="H5" s="51">
        <v>23408</v>
      </c>
      <c r="I5" s="51">
        <v>22972</v>
      </c>
      <c r="J5" s="51">
        <v>26813</v>
      </c>
      <c r="K5" s="51">
        <v>30340</v>
      </c>
      <c r="L5" s="51">
        <v>32995</v>
      </c>
      <c r="M5" s="51">
        <v>53338</v>
      </c>
      <c r="N5" s="51">
        <v>84111</v>
      </c>
      <c r="O5" s="51">
        <v>52077</v>
      </c>
      <c r="P5" s="51">
        <v>45931</v>
      </c>
      <c r="Q5" s="51">
        <v>31973</v>
      </c>
      <c r="R5" s="51">
        <v>30214</v>
      </c>
      <c r="S5" s="51">
        <v>32369</v>
      </c>
      <c r="T5" s="51">
        <v>29279</v>
      </c>
      <c r="U5" s="51">
        <v>20666</v>
      </c>
      <c r="V5" s="51">
        <v>21290</v>
      </c>
    </row>
    <row r="6" spans="2:22" ht="18.75" customHeight="1">
      <c r="B6" s="50" t="s">
        <v>343</v>
      </c>
      <c r="C6" s="54">
        <v>24</v>
      </c>
      <c r="D6" s="54">
        <v>29</v>
      </c>
      <c r="E6" s="54">
        <v>28</v>
      </c>
      <c r="F6" s="54">
        <v>15</v>
      </c>
      <c r="G6" s="54">
        <v>4</v>
      </c>
      <c r="H6" s="54">
        <v>14</v>
      </c>
      <c r="I6" s="54">
        <v>12</v>
      </c>
      <c r="J6" s="54">
        <v>13</v>
      </c>
      <c r="K6" s="54">
        <v>13</v>
      </c>
      <c r="L6" s="54">
        <v>2</v>
      </c>
      <c r="M6" s="54">
        <v>3</v>
      </c>
      <c r="N6" s="54">
        <v>0</v>
      </c>
      <c r="O6" s="54">
        <v>0</v>
      </c>
      <c r="P6" s="54">
        <v>1</v>
      </c>
      <c r="Q6" s="54">
        <v>0</v>
      </c>
      <c r="R6" s="54">
        <v>2</v>
      </c>
      <c r="S6" s="54">
        <v>1</v>
      </c>
      <c r="T6" s="54">
        <v>2</v>
      </c>
      <c r="U6" s="54">
        <v>1</v>
      </c>
      <c r="V6" s="54">
        <v>1</v>
      </c>
    </row>
    <row r="7" spans="2:22" ht="18.75" customHeight="1">
      <c r="B7" s="50" t="s">
        <v>344</v>
      </c>
      <c r="C7" s="53">
        <v>0.999</v>
      </c>
      <c r="D7" s="53">
        <v>0.999</v>
      </c>
      <c r="E7" s="53">
        <v>0.999</v>
      </c>
      <c r="F7" s="53">
        <v>0.999</v>
      </c>
      <c r="G7" s="53">
        <v>0.9998</v>
      </c>
      <c r="H7" s="53">
        <v>0.999</v>
      </c>
      <c r="I7" s="53">
        <v>0.9995</v>
      </c>
      <c r="J7" s="53">
        <v>0.9995</v>
      </c>
      <c r="K7" s="53">
        <v>0.9996</v>
      </c>
      <c r="L7" s="53">
        <v>0.9999</v>
      </c>
      <c r="M7" s="53">
        <v>0.9999</v>
      </c>
      <c r="N7" s="52">
        <v>1</v>
      </c>
      <c r="O7" s="52">
        <v>1</v>
      </c>
      <c r="P7" s="53">
        <v>0.9999</v>
      </c>
      <c r="Q7" s="52">
        <v>1</v>
      </c>
      <c r="R7" s="53">
        <v>0.9999</v>
      </c>
      <c r="S7" s="53">
        <v>0.9999</v>
      </c>
      <c r="T7" s="53">
        <v>0.9999</v>
      </c>
      <c r="U7" s="53">
        <v>0.9999</v>
      </c>
      <c r="V7" s="53">
        <v>0.9999</v>
      </c>
    </row>
    <row r="8" spans="2:22" ht="18.75" customHeight="1">
      <c r="B8" s="50" t="s">
        <v>345</v>
      </c>
      <c r="C8" s="60">
        <v>400</v>
      </c>
      <c r="D8" s="60">
        <v>580</v>
      </c>
      <c r="E8" s="60">
        <v>560</v>
      </c>
      <c r="F8" s="60">
        <v>300</v>
      </c>
      <c r="G8" s="60">
        <v>80</v>
      </c>
      <c r="H8" s="60">
        <v>280</v>
      </c>
      <c r="I8" s="60">
        <v>240</v>
      </c>
      <c r="J8" s="60">
        <v>260</v>
      </c>
      <c r="K8" s="60">
        <v>260</v>
      </c>
      <c r="L8" s="60">
        <v>40</v>
      </c>
      <c r="M8" s="60">
        <v>90</v>
      </c>
      <c r="N8" s="121">
        <v>0</v>
      </c>
      <c r="O8" s="121">
        <v>0</v>
      </c>
      <c r="P8" s="121">
        <v>25</v>
      </c>
      <c r="Q8" s="121">
        <v>0</v>
      </c>
      <c r="R8" s="121">
        <v>50</v>
      </c>
      <c r="S8" s="121">
        <v>25</v>
      </c>
      <c r="T8" s="121">
        <v>50</v>
      </c>
      <c r="U8" s="121">
        <v>25</v>
      </c>
      <c r="V8" s="121">
        <v>25</v>
      </c>
    </row>
    <row r="10" ht="15">
      <c r="U10" s="280"/>
    </row>
    <row r="11" ht="15">
      <c r="U11" s="280"/>
    </row>
    <row r="12" ht="15">
      <c r="U12" s="280"/>
    </row>
    <row r="13" ht="15">
      <c r="U13" s="280"/>
    </row>
    <row r="14" ht="15">
      <c r="U14" s="280"/>
    </row>
  </sheetData>
  <printOptions/>
  <pageMargins left="0.7" right="0.7" top="0.75" bottom="0.75" header="0.3" footer="0.3"/>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V13"/>
  <sheetViews>
    <sheetView showGridLines="0" workbookViewId="0" topLeftCell="A1">
      <selection activeCell="V8" sqref="V8"/>
    </sheetView>
  </sheetViews>
  <sheetFormatPr defaultColWidth="9.140625" defaultRowHeight="15"/>
  <cols>
    <col min="1" max="1" width="8.421875" style="2" customWidth="1"/>
    <col min="2" max="2" width="58.421875" style="2" customWidth="1"/>
    <col min="3" max="16" width="9.140625" style="2" customWidth="1"/>
    <col min="17" max="17" width="11.140625" style="2" bestFit="1" customWidth="1"/>
    <col min="18" max="16384" width="9.140625" style="2" customWidth="1"/>
  </cols>
  <sheetData>
    <row r="1" ht="18.75" customHeight="1"/>
    <row r="2" ht="18.75" customHeight="1">
      <c r="B2" s="3" t="s">
        <v>333</v>
      </c>
    </row>
    <row r="3" ht="12" customHeight="1"/>
    <row r="4" spans="2:22" ht="18.75" customHeight="1">
      <c r="B4" s="49" t="s">
        <v>0</v>
      </c>
      <c r="C4" s="49" t="s">
        <v>1</v>
      </c>
      <c r="D4" s="49" t="s">
        <v>2</v>
      </c>
      <c r="E4" s="49" t="s">
        <v>3</v>
      </c>
      <c r="F4" s="49" t="s">
        <v>4</v>
      </c>
      <c r="G4" s="49" t="s">
        <v>5</v>
      </c>
      <c r="H4" s="49" t="s">
        <v>6</v>
      </c>
      <c r="I4" s="49" t="s">
        <v>7</v>
      </c>
      <c r="J4" s="49" t="s">
        <v>8</v>
      </c>
      <c r="K4" s="49" t="s">
        <v>9</v>
      </c>
      <c r="L4" s="49" t="s">
        <v>12</v>
      </c>
      <c r="M4" s="49" t="s">
        <v>13</v>
      </c>
      <c r="N4" s="49" t="s">
        <v>93</v>
      </c>
      <c r="O4" s="49" t="s">
        <v>94</v>
      </c>
      <c r="P4" s="49" t="s">
        <v>95</v>
      </c>
      <c r="Q4" s="49" t="s">
        <v>96</v>
      </c>
      <c r="R4" s="49" t="s">
        <v>414</v>
      </c>
      <c r="S4" s="49" t="s">
        <v>415</v>
      </c>
      <c r="T4" s="49" t="s">
        <v>416</v>
      </c>
      <c r="U4" s="49" t="s">
        <v>417</v>
      </c>
      <c r="V4" s="49" t="s">
        <v>418</v>
      </c>
    </row>
    <row r="5" spans="2:22" ht="18.75" customHeight="1">
      <c r="B5" s="50" t="s">
        <v>18</v>
      </c>
      <c r="C5" s="61">
        <v>7270</v>
      </c>
      <c r="D5" s="62">
        <v>9106</v>
      </c>
      <c r="E5" s="62">
        <v>10702</v>
      </c>
      <c r="F5" s="62">
        <v>12973</v>
      </c>
      <c r="G5" s="62">
        <v>12802</v>
      </c>
      <c r="H5" s="62">
        <v>13423</v>
      </c>
      <c r="I5" s="62">
        <v>13052</v>
      </c>
      <c r="J5" s="62">
        <v>13033</v>
      </c>
      <c r="K5" s="62">
        <v>14933</v>
      </c>
      <c r="L5" s="62">
        <v>13853</v>
      </c>
      <c r="M5" s="62">
        <v>14187</v>
      </c>
      <c r="N5" s="51">
        <v>11585</v>
      </c>
      <c r="O5" s="51">
        <v>9480</v>
      </c>
      <c r="P5" s="51">
        <v>10721</v>
      </c>
      <c r="Q5" s="51">
        <v>11901</v>
      </c>
      <c r="R5" s="51">
        <v>11620</v>
      </c>
      <c r="S5" s="51">
        <v>11805</v>
      </c>
      <c r="T5" s="51">
        <v>11789</v>
      </c>
      <c r="U5" s="51">
        <v>10016</v>
      </c>
      <c r="V5" s="51">
        <v>9541</v>
      </c>
    </row>
    <row r="6" spans="2:22" ht="30">
      <c r="B6" s="50" t="s">
        <v>19</v>
      </c>
      <c r="C6" s="63">
        <v>134</v>
      </c>
      <c r="D6" s="58">
        <v>143</v>
      </c>
      <c r="E6" s="58">
        <v>173</v>
      </c>
      <c r="F6" s="58">
        <v>160</v>
      </c>
      <c r="G6" s="58">
        <v>117</v>
      </c>
      <c r="H6" s="58">
        <v>179</v>
      </c>
      <c r="I6" s="58">
        <v>67</v>
      </c>
      <c r="J6" s="58">
        <v>172</v>
      </c>
      <c r="K6" s="58">
        <v>87</v>
      </c>
      <c r="L6" s="58">
        <v>88</v>
      </c>
      <c r="M6" s="58">
        <v>82</v>
      </c>
      <c r="N6" s="58">
        <v>77</v>
      </c>
      <c r="O6" s="58">
        <v>65</v>
      </c>
      <c r="P6" s="58">
        <v>121</v>
      </c>
      <c r="Q6" s="58">
        <v>141</v>
      </c>
      <c r="R6" s="58">
        <v>192</v>
      </c>
      <c r="S6" s="58">
        <v>238</v>
      </c>
      <c r="T6" s="58">
        <v>215</v>
      </c>
      <c r="U6" s="58">
        <v>229</v>
      </c>
      <c r="V6" s="58">
        <v>182</v>
      </c>
    </row>
    <row r="7" spans="2:22" ht="30">
      <c r="B7" s="50" t="s">
        <v>20</v>
      </c>
      <c r="C7" s="194">
        <f>(C5-C6)/C5</f>
        <v>0.9815680880330124</v>
      </c>
      <c r="D7" s="194">
        <f aca="true" t="shared" si="0" ref="D7:O7">(D5-D6)/D5</f>
        <v>0.9842960685262464</v>
      </c>
      <c r="E7" s="194">
        <f t="shared" si="0"/>
        <v>0.9838347972341618</v>
      </c>
      <c r="F7" s="194">
        <f t="shared" si="0"/>
        <v>0.9876666923610575</v>
      </c>
      <c r="G7" s="194">
        <f t="shared" si="0"/>
        <v>0.9908608029995313</v>
      </c>
      <c r="H7" s="194">
        <f t="shared" si="0"/>
        <v>0.9866646800268196</v>
      </c>
      <c r="I7" s="194">
        <f t="shared" si="0"/>
        <v>0.9948666870977628</v>
      </c>
      <c r="J7" s="194">
        <f t="shared" si="0"/>
        <v>0.9868027315276605</v>
      </c>
      <c r="K7" s="194">
        <f t="shared" si="0"/>
        <v>0.994173977097703</v>
      </c>
      <c r="L7" s="194">
        <f t="shared" si="0"/>
        <v>0.9936475853605717</v>
      </c>
      <c r="M7" s="194">
        <f t="shared" si="0"/>
        <v>0.9942200606188765</v>
      </c>
      <c r="N7" s="194">
        <f t="shared" si="0"/>
        <v>0.9933534743202417</v>
      </c>
      <c r="O7" s="194">
        <f t="shared" si="0"/>
        <v>0.9931434599156118</v>
      </c>
      <c r="P7" s="194">
        <f>(P5-P6)/P5</f>
        <v>0.9887137393899823</v>
      </c>
      <c r="Q7" s="194">
        <f>(Q5-Q6)/Q5</f>
        <v>0.9881522561129317</v>
      </c>
      <c r="R7" s="194">
        <f>(R5-R6)/R5</f>
        <v>0.9834767641996558</v>
      </c>
      <c r="S7" s="194">
        <f>(S5-S6)/S5</f>
        <v>0.9798390512494706</v>
      </c>
      <c r="T7" s="194">
        <v>0.98</v>
      </c>
      <c r="U7" s="194">
        <v>0.977</v>
      </c>
      <c r="V7" s="194">
        <v>0.981</v>
      </c>
    </row>
    <row r="8" spans="2:22" ht="30" customHeight="1">
      <c r="B8" s="50" t="s">
        <v>346</v>
      </c>
      <c r="C8" s="64">
        <v>13550</v>
      </c>
      <c r="D8" s="59">
        <v>15785</v>
      </c>
      <c r="E8" s="59">
        <v>15000</v>
      </c>
      <c r="F8" s="59">
        <v>21500</v>
      </c>
      <c r="G8" s="59">
        <v>24550</v>
      </c>
      <c r="H8" s="59">
        <v>16000</v>
      </c>
      <c r="I8" s="59">
        <v>15150</v>
      </c>
      <c r="J8" s="59">
        <v>41100</v>
      </c>
      <c r="K8" s="59">
        <v>17950</v>
      </c>
      <c r="L8" s="59">
        <v>17150</v>
      </c>
      <c r="M8" s="59">
        <v>18480</v>
      </c>
      <c r="N8" s="121">
        <v>19860</v>
      </c>
      <c r="O8" s="121">
        <v>14560</v>
      </c>
      <c r="P8" s="121">
        <v>30840</v>
      </c>
      <c r="Q8" s="121">
        <v>37620</v>
      </c>
      <c r="R8" s="121">
        <v>52620</v>
      </c>
      <c r="S8" s="121">
        <v>71930</v>
      </c>
      <c r="T8" s="121">
        <v>60975</v>
      </c>
      <c r="U8" s="121">
        <v>64610</v>
      </c>
      <c r="V8" s="121">
        <v>70320</v>
      </c>
    </row>
    <row r="13" ht="15">
      <c r="C13" s="189"/>
    </row>
  </sheetData>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V12"/>
  <sheetViews>
    <sheetView showGridLines="0" workbookViewId="0" topLeftCell="A1">
      <selection activeCell="R8" sqref="R8:V8"/>
    </sheetView>
  </sheetViews>
  <sheetFormatPr defaultColWidth="9.140625" defaultRowHeight="15"/>
  <cols>
    <col min="1" max="1" width="8.421875" style="2" customWidth="1"/>
    <col min="2" max="2" width="51.7109375" style="2" customWidth="1"/>
    <col min="3" max="16384" width="9.140625" style="2" customWidth="1"/>
  </cols>
  <sheetData>
    <row r="1" ht="18.75" customHeight="1"/>
    <row r="2" ht="18.75" customHeight="1">
      <c r="B2" s="3" t="s">
        <v>334</v>
      </c>
    </row>
    <row r="3" ht="12" customHeight="1"/>
    <row r="4" spans="2:22" ht="18.75" customHeight="1">
      <c r="B4" s="49" t="s">
        <v>0</v>
      </c>
      <c r="C4" s="49" t="s">
        <v>1</v>
      </c>
      <c r="D4" s="49" t="s">
        <v>2</v>
      </c>
      <c r="E4" s="49" t="s">
        <v>3</v>
      </c>
      <c r="F4" s="49" t="s">
        <v>4</v>
      </c>
      <c r="G4" s="49" t="s">
        <v>5</v>
      </c>
      <c r="H4" s="49" t="s">
        <v>6</v>
      </c>
      <c r="I4" s="49" t="s">
        <v>7</v>
      </c>
      <c r="J4" s="49" t="s">
        <v>8</v>
      </c>
      <c r="K4" s="49" t="s">
        <v>9</v>
      </c>
      <c r="L4" s="49" t="s">
        <v>12</v>
      </c>
      <c r="M4" s="49" t="s">
        <v>13</v>
      </c>
      <c r="N4" s="49" t="s">
        <v>93</v>
      </c>
      <c r="O4" s="49" t="s">
        <v>94</v>
      </c>
      <c r="P4" s="49" t="s">
        <v>95</v>
      </c>
      <c r="Q4" s="49" t="s">
        <v>96</v>
      </c>
      <c r="R4" s="49" t="s">
        <v>414</v>
      </c>
      <c r="S4" s="49" t="s">
        <v>415</v>
      </c>
      <c r="T4" s="49" t="s">
        <v>416</v>
      </c>
      <c r="U4" s="49" t="s">
        <v>417</v>
      </c>
      <c r="V4" s="49" t="s">
        <v>418</v>
      </c>
    </row>
    <row r="5" spans="2:22" ht="18.75" customHeight="1">
      <c r="B5" s="50" t="s">
        <v>465</v>
      </c>
      <c r="C5" s="51">
        <v>33254</v>
      </c>
      <c r="D5" s="51">
        <v>42307</v>
      </c>
      <c r="E5" s="51">
        <v>29309</v>
      </c>
      <c r="F5" s="51">
        <v>27640</v>
      </c>
      <c r="G5" s="51">
        <v>32560</v>
      </c>
      <c r="H5" s="51">
        <v>29320</v>
      </c>
      <c r="I5" s="51">
        <v>31829</v>
      </c>
      <c r="J5" s="51">
        <v>31450</v>
      </c>
      <c r="K5" s="51">
        <v>24268</v>
      </c>
      <c r="L5" s="51">
        <v>31439</v>
      </c>
      <c r="M5" s="51">
        <v>25090</v>
      </c>
      <c r="N5" s="51">
        <v>25735</v>
      </c>
      <c r="O5" s="51">
        <v>22669</v>
      </c>
      <c r="P5" s="51">
        <v>25648</v>
      </c>
      <c r="Q5" s="51">
        <v>26782</v>
      </c>
      <c r="R5" s="51">
        <v>27486</v>
      </c>
      <c r="S5" s="51">
        <v>35181</v>
      </c>
      <c r="T5" s="51">
        <v>26589</v>
      </c>
      <c r="U5" s="51">
        <v>26044</v>
      </c>
      <c r="V5" s="51">
        <v>24130</v>
      </c>
    </row>
    <row r="6" spans="2:22" ht="18.75" customHeight="1">
      <c r="B6" s="50" t="s">
        <v>21</v>
      </c>
      <c r="C6" s="51">
        <v>682</v>
      </c>
      <c r="D6" s="51">
        <v>2202</v>
      </c>
      <c r="E6" s="51">
        <v>1597</v>
      </c>
      <c r="F6" s="51">
        <v>1974</v>
      </c>
      <c r="G6" s="51">
        <v>1654</v>
      </c>
      <c r="H6" s="51">
        <v>1895</v>
      </c>
      <c r="I6" s="51">
        <v>841</v>
      </c>
      <c r="J6" s="51">
        <v>609</v>
      </c>
      <c r="K6" s="51">
        <v>315</v>
      </c>
      <c r="L6" s="51">
        <v>1159</v>
      </c>
      <c r="M6" s="51">
        <v>1763</v>
      </c>
      <c r="N6" s="51">
        <v>1055</v>
      </c>
      <c r="O6" s="51">
        <v>1361</v>
      </c>
      <c r="P6" s="51">
        <v>906</v>
      </c>
      <c r="Q6" s="51">
        <v>1795</v>
      </c>
      <c r="R6" s="51">
        <v>1126</v>
      </c>
      <c r="S6" s="51">
        <v>3726</v>
      </c>
      <c r="T6" s="51">
        <v>1022</v>
      </c>
      <c r="U6" s="51">
        <v>1403</v>
      </c>
      <c r="V6" s="51">
        <v>1690</v>
      </c>
    </row>
    <row r="7" spans="2:22" ht="18.75" customHeight="1">
      <c r="B7" s="50" t="s">
        <v>22</v>
      </c>
      <c r="C7" s="93">
        <f>(C5-C6)/C5</f>
        <v>0.9794911890298912</v>
      </c>
      <c r="D7" s="93">
        <f>(D5-D6)/D5</f>
        <v>0.9479518755761458</v>
      </c>
      <c r="E7" s="93">
        <f>(E5-E6)/E5</f>
        <v>0.945511617591866</v>
      </c>
      <c r="F7" s="93">
        <f aca="true" t="shared" si="0" ref="F7:N7">(F5-F6)/F5</f>
        <v>0.9285817655571635</v>
      </c>
      <c r="G7" s="93">
        <f t="shared" si="0"/>
        <v>0.9492014742014742</v>
      </c>
      <c r="H7" s="93">
        <f t="shared" si="0"/>
        <v>0.935368349249659</v>
      </c>
      <c r="I7" s="93">
        <f t="shared" si="0"/>
        <v>0.9735775550598511</v>
      </c>
      <c r="J7" s="93">
        <f t="shared" si="0"/>
        <v>0.9806359300476948</v>
      </c>
      <c r="K7" s="93">
        <f t="shared" si="0"/>
        <v>0.9870199439591232</v>
      </c>
      <c r="L7" s="93">
        <f t="shared" si="0"/>
        <v>0.9631349597633513</v>
      </c>
      <c r="M7" s="93">
        <f t="shared" si="0"/>
        <v>0.9297329613391789</v>
      </c>
      <c r="N7" s="93">
        <f t="shared" si="0"/>
        <v>0.9590052457742374</v>
      </c>
      <c r="O7" s="93">
        <f>(O5-O6)/O5</f>
        <v>0.9399620627288368</v>
      </c>
      <c r="P7" s="93">
        <f>(P5-P6)/P5</f>
        <v>0.9646756082345602</v>
      </c>
      <c r="Q7" s="93">
        <f>(Q5-Q6)/Q5</f>
        <v>0.9329773728623703</v>
      </c>
      <c r="R7" s="93">
        <f>(R5-R6)/R5</f>
        <v>0.9590336898784836</v>
      </c>
      <c r="S7" s="93">
        <v>0.89</v>
      </c>
      <c r="T7" s="93">
        <v>0.96</v>
      </c>
      <c r="U7" s="93">
        <v>0.95</v>
      </c>
      <c r="V7" s="93">
        <v>0.93</v>
      </c>
    </row>
    <row r="8" spans="2:22" ht="18.75" customHeight="1">
      <c r="B8" s="50" t="s">
        <v>23</v>
      </c>
      <c r="C8" s="54" t="s">
        <v>24</v>
      </c>
      <c r="D8" s="54" t="s">
        <v>24</v>
      </c>
      <c r="E8" s="54">
        <v>3</v>
      </c>
      <c r="F8" s="54">
        <v>4</v>
      </c>
      <c r="G8" s="54">
        <v>4</v>
      </c>
      <c r="H8" s="54">
        <v>3.5</v>
      </c>
      <c r="I8" s="54">
        <v>2.3</v>
      </c>
      <c r="J8" s="54">
        <v>3</v>
      </c>
      <c r="K8" s="54">
        <v>2</v>
      </c>
      <c r="L8" s="54">
        <v>2.5</v>
      </c>
      <c r="M8" s="54">
        <v>3.4</v>
      </c>
      <c r="N8" s="54">
        <v>3.4</v>
      </c>
      <c r="O8" s="54">
        <v>2.6</v>
      </c>
      <c r="P8" s="113">
        <v>3.66</v>
      </c>
      <c r="Q8" s="113">
        <v>4.83</v>
      </c>
      <c r="R8" s="282" t="s">
        <v>61</v>
      </c>
      <c r="S8" s="282" t="s">
        <v>61</v>
      </c>
      <c r="T8" s="282" t="s">
        <v>61</v>
      </c>
      <c r="U8" s="282" t="s">
        <v>61</v>
      </c>
      <c r="V8" s="282" t="s">
        <v>61</v>
      </c>
    </row>
    <row r="9" spans="2:22" ht="30">
      <c r="B9" s="50" t="s">
        <v>347</v>
      </c>
      <c r="C9" s="60">
        <v>27530</v>
      </c>
      <c r="D9" s="60">
        <v>92800</v>
      </c>
      <c r="E9" s="60">
        <v>42060</v>
      </c>
      <c r="F9" s="60">
        <v>88400</v>
      </c>
      <c r="G9" s="60">
        <v>74220</v>
      </c>
      <c r="H9" s="60">
        <v>142760</v>
      </c>
      <c r="I9" s="60">
        <v>31620</v>
      </c>
      <c r="J9" s="60">
        <v>31080</v>
      </c>
      <c r="K9" s="60">
        <v>15420</v>
      </c>
      <c r="L9" s="60">
        <v>28260</v>
      </c>
      <c r="M9" s="60">
        <v>72565</v>
      </c>
      <c r="N9" s="60">
        <v>43725</v>
      </c>
      <c r="O9" s="60">
        <v>73830</v>
      </c>
      <c r="P9" s="60">
        <v>71975</v>
      </c>
      <c r="Q9" s="60">
        <v>255400</v>
      </c>
      <c r="R9" s="60">
        <v>190650</v>
      </c>
      <c r="S9" s="60">
        <v>442600</v>
      </c>
      <c r="T9" s="60">
        <v>154585</v>
      </c>
      <c r="U9" s="60">
        <v>149435</v>
      </c>
      <c r="V9" s="60">
        <v>252625</v>
      </c>
    </row>
    <row r="11" spans="3:15" ht="15">
      <c r="C11" s="195"/>
      <c r="D11" s="195"/>
      <c r="E11" s="195"/>
      <c r="F11" s="195"/>
      <c r="G11" s="195"/>
      <c r="H11" s="195"/>
      <c r="I11" s="195"/>
      <c r="J11" s="195"/>
      <c r="K11" s="195"/>
      <c r="L11" s="195"/>
      <c r="M11" s="195"/>
      <c r="N11" s="195"/>
      <c r="O11" s="195"/>
    </row>
    <row r="12" spans="3:15" ht="15">
      <c r="C12" s="195"/>
      <c r="D12" s="195"/>
      <c r="E12" s="195"/>
      <c r="F12" s="195"/>
      <c r="G12" s="195"/>
      <c r="H12" s="195"/>
      <c r="I12" s="195"/>
      <c r="J12" s="195"/>
      <c r="K12" s="195"/>
      <c r="L12" s="195"/>
      <c r="M12" s="195"/>
      <c r="N12" s="195"/>
      <c r="O12" s="195"/>
    </row>
  </sheetData>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V12"/>
  <sheetViews>
    <sheetView showGridLines="0" workbookViewId="0" topLeftCell="A1">
      <selection activeCell="Q8" sqref="Q8:V8"/>
    </sheetView>
  </sheetViews>
  <sheetFormatPr defaultColWidth="9.140625" defaultRowHeight="15"/>
  <cols>
    <col min="1" max="1" width="8.421875" style="2" customWidth="1"/>
    <col min="2" max="2" width="58.8515625" style="2" customWidth="1"/>
    <col min="3" max="16384" width="9.140625" style="2" customWidth="1"/>
  </cols>
  <sheetData>
    <row r="1" ht="18.75" customHeight="1"/>
    <row r="2" ht="18.75" customHeight="1">
      <c r="B2" s="3" t="s">
        <v>335</v>
      </c>
    </row>
    <row r="3" ht="12.75" customHeight="1"/>
    <row r="4" spans="2:22" ht="18.75" customHeight="1">
      <c r="B4" s="49" t="s">
        <v>0</v>
      </c>
      <c r="C4" s="49" t="s">
        <v>1</v>
      </c>
      <c r="D4" s="49" t="s">
        <v>2</v>
      </c>
      <c r="E4" s="49" t="s">
        <v>3</v>
      </c>
      <c r="F4" s="49" t="s">
        <v>4</v>
      </c>
      <c r="G4" s="49" t="s">
        <v>5</v>
      </c>
      <c r="H4" s="49" t="s">
        <v>6</v>
      </c>
      <c r="I4" s="49" t="s">
        <v>7</v>
      </c>
      <c r="J4" s="49" t="s">
        <v>8</v>
      </c>
      <c r="K4" s="49" t="s">
        <v>9</v>
      </c>
      <c r="L4" s="49" t="s">
        <v>12</v>
      </c>
      <c r="M4" s="49" t="s">
        <v>13</v>
      </c>
      <c r="N4" s="49" t="s">
        <v>93</v>
      </c>
      <c r="O4" s="49" t="s">
        <v>94</v>
      </c>
      <c r="P4" s="49" t="s">
        <v>95</v>
      </c>
      <c r="Q4" s="49" t="s">
        <v>96</v>
      </c>
      <c r="R4" s="49" t="s">
        <v>414</v>
      </c>
      <c r="S4" s="49" t="s">
        <v>415</v>
      </c>
      <c r="T4" s="49" t="s">
        <v>416</v>
      </c>
      <c r="U4" s="49" t="s">
        <v>417</v>
      </c>
      <c r="V4" s="49" t="s">
        <v>418</v>
      </c>
    </row>
    <row r="5" spans="2:22" ht="18.75" customHeight="1">
      <c r="B5" s="67" t="s">
        <v>465</v>
      </c>
      <c r="C5" s="51">
        <v>12024</v>
      </c>
      <c r="D5" s="51">
        <v>7836</v>
      </c>
      <c r="E5" s="51">
        <v>5833</v>
      </c>
      <c r="F5" s="51">
        <v>5446</v>
      </c>
      <c r="G5" s="51">
        <v>7101</v>
      </c>
      <c r="H5" s="51">
        <v>7088</v>
      </c>
      <c r="I5" s="51">
        <v>6220</v>
      </c>
      <c r="J5" s="51">
        <v>5455</v>
      </c>
      <c r="K5" s="51">
        <v>4213</v>
      </c>
      <c r="L5" s="51">
        <v>5453</v>
      </c>
      <c r="M5" s="51">
        <v>3947</v>
      </c>
      <c r="N5" s="51">
        <v>3696</v>
      </c>
      <c r="O5" s="51">
        <v>3441</v>
      </c>
      <c r="P5" s="51">
        <v>3657</v>
      </c>
      <c r="Q5" s="51">
        <v>3867</v>
      </c>
      <c r="R5" s="51">
        <v>4149</v>
      </c>
      <c r="S5" s="51">
        <v>5212</v>
      </c>
      <c r="T5" s="51">
        <v>4356</v>
      </c>
      <c r="U5" s="51">
        <v>4147</v>
      </c>
      <c r="V5" s="51">
        <v>3322</v>
      </c>
    </row>
    <row r="6" spans="2:22" ht="18.75" customHeight="1">
      <c r="B6" s="67" t="s">
        <v>25</v>
      </c>
      <c r="C6" s="54">
        <v>289</v>
      </c>
      <c r="D6" s="54">
        <v>107</v>
      </c>
      <c r="E6" s="54">
        <v>59</v>
      </c>
      <c r="F6" s="54">
        <v>118</v>
      </c>
      <c r="G6" s="54">
        <v>133</v>
      </c>
      <c r="H6" s="54">
        <v>100</v>
      </c>
      <c r="I6" s="54">
        <v>159</v>
      </c>
      <c r="J6" s="54">
        <v>37</v>
      </c>
      <c r="K6" s="54">
        <v>25</v>
      </c>
      <c r="L6" s="54">
        <v>79</v>
      </c>
      <c r="M6" s="54">
        <v>159</v>
      </c>
      <c r="N6" s="54">
        <v>60</v>
      </c>
      <c r="O6" s="54">
        <v>67</v>
      </c>
      <c r="P6" s="54">
        <v>26</v>
      </c>
      <c r="Q6" s="54">
        <v>27</v>
      </c>
      <c r="R6" s="54">
        <v>12</v>
      </c>
      <c r="S6" s="54">
        <v>53</v>
      </c>
      <c r="T6" s="54">
        <v>23</v>
      </c>
      <c r="U6" s="54">
        <v>52</v>
      </c>
      <c r="V6" s="54">
        <v>44</v>
      </c>
    </row>
    <row r="7" spans="2:22" ht="18.75" customHeight="1">
      <c r="B7" s="67" t="s">
        <v>107</v>
      </c>
      <c r="C7" s="93">
        <f>(C5-C6)/C5</f>
        <v>0.975964737192282</v>
      </c>
      <c r="D7" s="93">
        <f aca="true" t="shared" si="0" ref="D7:O7">(D5-D6)/D5</f>
        <v>0.9863450740173558</v>
      </c>
      <c r="E7" s="93">
        <f t="shared" si="0"/>
        <v>0.9898851362935025</v>
      </c>
      <c r="F7" s="93">
        <f t="shared" si="0"/>
        <v>0.9783327212633125</v>
      </c>
      <c r="G7" s="93">
        <f t="shared" si="0"/>
        <v>0.981270243627658</v>
      </c>
      <c r="H7" s="93">
        <f t="shared" si="0"/>
        <v>0.9858916478555305</v>
      </c>
      <c r="I7" s="93">
        <f t="shared" si="0"/>
        <v>0.9744372990353698</v>
      </c>
      <c r="J7" s="93">
        <f t="shared" si="0"/>
        <v>0.9932172318973419</v>
      </c>
      <c r="K7" s="93">
        <f t="shared" si="0"/>
        <v>0.9940659862330881</v>
      </c>
      <c r="L7" s="93">
        <f t="shared" si="0"/>
        <v>0.9855125618925362</v>
      </c>
      <c r="M7" s="93">
        <f t="shared" si="0"/>
        <v>0.9597162401824171</v>
      </c>
      <c r="N7" s="93">
        <f t="shared" si="0"/>
        <v>0.9837662337662337</v>
      </c>
      <c r="O7" s="93">
        <f t="shared" si="0"/>
        <v>0.980528916012787</v>
      </c>
      <c r="P7" s="93">
        <f>(P5-P6)/P5</f>
        <v>0.9928903472791906</v>
      </c>
      <c r="Q7" s="93">
        <f>(Q5-Q6)/Q5</f>
        <v>0.9930178432893716</v>
      </c>
      <c r="R7" s="93">
        <f>(R5-R6)/R5</f>
        <v>0.9971077368040492</v>
      </c>
      <c r="S7" s="93">
        <v>0.99</v>
      </c>
      <c r="T7" s="93">
        <v>0.99</v>
      </c>
      <c r="U7" s="93">
        <v>0.99</v>
      </c>
      <c r="V7" s="93">
        <v>0.99</v>
      </c>
    </row>
    <row r="8" spans="2:22" ht="18.75" customHeight="1">
      <c r="B8" s="67" t="s">
        <v>23</v>
      </c>
      <c r="C8" s="54" t="s">
        <v>24</v>
      </c>
      <c r="D8" s="54" t="s">
        <v>24</v>
      </c>
      <c r="E8" s="54">
        <v>4</v>
      </c>
      <c r="F8" s="54">
        <v>4</v>
      </c>
      <c r="G8" s="54">
        <v>3.1</v>
      </c>
      <c r="H8" s="54">
        <v>4</v>
      </c>
      <c r="I8" s="54">
        <v>4</v>
      </c>
      <c r="J8" s="54">
        <v>3</v>
      </c>
      <c r="K8" s="54">
        <v>3.5</v>
      </c>
      <c r="L8" s="54">
        <v>4</v>
      </c>
      <c r="M8" s="54">
        <v>4</v>
      </c>
      <c r="N8" s="54">
        <v>4.5</v>
      </c>
      <c r="O8" s="54">
        <v>3.25</v>
      </c>
      <c r="P8" s="54">
        <v>3.1</v>
      </c>
      <c r="Q8" s="54" t="s">
        <v>61</v>
      </c>
      <c r="R8" s="54" t="s">
        <v>61</v>
      </c>
      <c r="S8" s="54" t="s">
        <v>61</v>
      </c>
      <c r="T8" s="54" t="s">
        <v>61</v>
      </c>
      <c r="U8" s="54" t="s">
        <v>61</v>
      </c>
      <c r="V8" s="54" t="s">
        <v>61</v>
      </c>
    </row>
    <row r="9" spans="2:22" ht="30">
      <c r="B9" s="67" t="s">
        <v>348</v>
      </c>
      <c r="C9" s="60">
        <v>3200</v>
      </c>
      <c r="D9" s="60">
        <v>1280</v>
      </c>
      <c r="E9" s="60">
        <v>1200</v>
      </c>
      <c r="F9" s="60">
        <v>2700</v>
      </c>
      <c r="G9" s="60">
        <v>2660</v>
      </c>
      <c r="H9" s="60">
        <v>2780</v>
      </c>
      <c r="I9" s="60">
        <v>2840</v>
      </c>
      <c r="J9" s="60">
        <v>1040</v>
      </c>
      <c r="K9" s="60">
        <v>600</v>
      </c>
      <c r="L9" s="60">
        <v>1460</v>
      </c>
      <c r="M9" s="60">
        <v>2890</v>
      </c>
      <c r="N9" s="60">
        <v>1250</v>
      </c>
      <c r="O9" s="60">
        <v>1625</v>
      </c>
      <c r="P9" s="60">
        <v>800</v>
      </c>
      <c r="Q9" s="60">
        <v>1575</v>
      </c>
      <c r="R9" s="60">
        <v>425</v>
      </c>
      <c r="S9" s="60">
        <v>2150</v>
      </c>
      <c r="T9" s="60">
        <v>1950</v>
      </c>
      <c r="U9" s="60">
        <v>2950</v>
      </c>
      <c r="V9" s="60">
        <v>4000</v>
      </c>
    </row>
    <row r="11" spans="7:17" ht="15">
      <c r="G11" s="257"/>
      <c r="H11" s="257"/>
      <c r="I11" s="257"/>
      <c r="J11" s="257"/>
      <c r="K11" s="257"/>
      <c r="L11" s="257"/>
      <c r="M11" s="257"/>
      <c r="N11" s="257"/>
      <c r="O11" s="257"/>
      <c r="P11" s="257"/>
      <c r="Q11" s="257"/>
    </row>
    <row r="12" ht="15">
      <c r="L12" s="257"/>
    </row>
  </sheetData>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Q10"/>
  <sheetViews>
    <sheetView showGridLines="0" workbookViewId="0" topLeftCell="A1">
      <selection activeCell="C16" sqref="C16"/>
    </sheetView>
  </sheetViews>
  <sheetFormatPr defaultColWidth="9.140625" defaultRowHeight="15"/>
  <cols>
    <col min="1" max="1" width="8.57421875" style="0" customWidth="1"/>
    <col min="2" max="2" width="44.00390625" style="0" customWidth="1"/>
    <col min="3" max="19" width="10.7109375" style="0" customWidth="1"/>
  </cols>
  <sheetData>
    <row r="1" ht="18.75" customHeight="1"/>
    <row r="2" ht="18.75" customHeight="1">
      <c r="B2" s="20" t="s">
        <v>150</v>
      </c>
    </row>
    <row r="3" ht="12" customHeight="1"/>
    <row r="4" spans="2:17" ht="18.75" customHeight="1">
      <c r="B4" s="118" t="s">
        <v>121</v>
      </c>
      <c r="C4" s="49" t="s">
        <v>6</v>
      </c>
      <c r="D4" s="49" t="s">
        <v>7</v>
      </c>
      <c r="E4" s="49" t="s">
        <v>8</v>
      </c>
      <c r="F4" s="49" t="s">
        <v>9</v>
      </c>
      <c r="G4" s="49" t="s">
        <v>12</v>
      </c>
      <c r="H4" s="49" t="s">
        <v>13</v>
      </c>
      <c r="I4" s="49" t="s">
        <v>93</v>
      </c>
      <c r="J4" s="49" t="s">
        <v>94</v>
      </c>
      <c r="K4" s="49" t="s">
        <v>95</v>
      </c>
      <c r="L4" s="49" t="s">
        <v>96</v>
      </c>
      <c r="M4" s="49" t="s">
        <v>414</v>
      </c>
      <c r="N4" s="49" t="s">
        <v>415</v>
      </c>
      <c r="O4" s="49" t="s">
        <v>416</v>
      </c>
      <c r="P4" s="49" t="s">
        <v>417</v>
      </c>
      <c r="Q4" s="49" t="s">
        <v>418</v>
      </c>
    </row>
    <row r="5" spans="2:17" ht="18.75" customHeight="1">
      <c r="B5" s="196" t="s">
        <v>352</v>
      </c>
      <c r="C5" s="51">
        <v>3549</v>
      </c>
      <c r="D5" s="51">
        <v>1041</v>
      </c>
      <c r="E5" s="51">
        <v>559</v>
      </c>
      <c r="F5" s="51">
        <v>911</v>
      </c>
      <c r="G5" s="51">
        <v>2288</v>
      </c>
      <c r="H5" s="51">
        <v>2653</v>
      </c>
      <c r="I5" s="51">
        <v>1164</v>
      </c>
      <c r="J5" s="51">
        <v>1142</v>
      </c>
      <c r="K5" s="51">
        <v>3258</v>
      </c>
      <c r="L5" s="51">
        <v>779</v>
      </c>
      <c r="M5" s="51">
        <v>395</v>
      </c>
      <c r="N5" s="51">
        <v>3194</v>
      </c>
      <c r="O5" s="51">
        <v>525</v>
      </c>
      <c r="P5" s="51">
        <v>290</v>
      </c>
      <c r="Q5" s="51">
        <v>363</v>
      </c>
    </row>
    <row r="6" spans="2:17" ht="18.75" customHeight="1">
      <c r="B6" s="197" t="s">
        <v>351</v>
      </c>
      <c r="C6" s="121">
        <v>283920</v>
      </c>
      <c r="D6" s="121">
        <v>83280</v>
      </c>
      <c r="E6" s="121">
        <v>44720</v>
      </c>
      <c r="F6" s="121">
        <v>72880</v>
      </c>
      <c r="G6" s="121">
        <v>183040</v>
      </c>
      <c r="H6" s="121">
        <v>238770</v>
      </c>
      <c r="I6" s="121">
        <v>104760</v>
      </c>
      <c r="J6" s="121">
        <v>102780</v>
      </c>
      <c r="K6" s="121">
        <v>293220</v>
      </c>
      <c r="L6" s="121">
        <v>70110</v>
      </c>
      <c r="M6" s="121">
        <v>39500</v>
      </c>
      <c r="N6" s="121">
        <v>319400</v>
      </c>
      <c r="O6" s="121">
        <v>52500</v>
      </c>
      <c r="P6" s="121">
        <v>29000</v>
      </c>
      <c r="Q6" s="121">
        <v>36300</v>
      </c>
    </row>
    <row r="7" spans="2:17" ht="18.75" customHeight="1">
      <c r="B7" s="196" t="s">
        <v>353</v>
      </c>
      <c r="C7" s="51">
        <v>827</v>
      </c>
      <c r="D7" s="51">
        <v>426</v>
      </c>
      <c r="E7" s="51">
        <v>215</v>
      </c>
      <c r="F7" s="51">
        <v>179</v>
      </c>
      <c r="G7" s="51">
        <v>1269</v>
      </c>
      <c r="H7" s="51">
        <v>402</v>
      </c>
      <c r="I7" s="51">
        <v>883</v>
      </c>
      <c r="J7" s="51">
        <v>23</v>
      </c>
      <c r="K7" s="51">
        <v>368</v>
      </c>
      <c r="L7" s="51">
        <v>58</v>
      </c>
      <c r="M7" s="51">
        <v>74</v>
      </c>
      <c r="N7" s="51">
        <v>724</v>
      </c>
      <c r="O7" s="51">
        <v>19</v>
      </c>
      <c r="P7" s="51">
        <v>37</v>
      </c>
      <c r="Q7" s="51">
        <v>28</v>
      </c>
    </row>
    <row r="8" spans="2:17" ht="18.75" customHeight="1">
      <c r="B8" s="197" t="s">
        <v>351</v>
      </c>
      <c r="C8" s="121">
        <v>99240</v>
      </c>
      <c r="D8" s="121">
        <v>51120</v>
      </c>
      <c r="E8" s="121">
        <v>25800</v>
      </c>
      <c r="F8" s="121">
        <v>21480</v>
      </c>
      <c r="G8" s="121">
        <v>127520</v>
      </c>
      <c r="H8" s="121">
        <v>56280</v>
      </c>
      <c r="I8" s="121">
        <v>123620</v>
      </c>
      <c r="J8" s="121">
        <v>3220</v>
      </c>
      <c r="K8" s="121">
        <v>51520</v>
      </c>
      <c r="L8" s="121">
        <v>8120</v>
      </c>
      <c r="M8" s="121">
        <v>11100</v>
      </c>
      <c r="N8" s="121">
        <v>108600</v>
      </c>
      <c r="O8" s="121">
        <v>2850</v>
      </c>
      <c r="P8" s="121">
        <v>5550</v>
      </c>
      <c r="Q8" s="121">
        <v>4200</v>
      </c>
    </row>
    <row r="9" spans="2:17" ht="18.75" customHeight="1">
      <c r="B9" s="196" t="s">
        <v>354</v>
      </c>
      <c r="C9" s="51">
        <v>70</v>
      </c>
      <c r="D9" s="51">
        <v>63</v>
      </c>
      <c r="E9" s="51">
        <v>2</v>
      </c>
      <c r="F9" s="51">
        <v>0</v>
      </c>
      <c r="G9" s="51">
        <v>405</v>
      </c>
      <c r="H9" s="51">
        <v>62</v>
      </c>
      <c r="I9" s="51">
        <v>0</v>
      </c>
      <c r="J9" s="51">
        <v>0</v>
      </c>
      <c r="K9" s="51">
        <v>3</v>
      </c>
      <c r="L9" s="51">
        <v>12</v>
      </c>
      <c r="M9" s="51">
        <v>0</v>
      </c>
      <c r="N9" s="51">
        <v>14</v>
      </c>
      <c r="O9" s="51">
        <v>0</v>
      </c>
      <c r="P9" s="51">
        <v>0</v>
      </c>
      <c r="Q9" s="51">
        <v>0</v>
      </c>
    </row>
    <row r="10" spans="2:17" ht="18.75" customHeight="1">
      <c r="B10" s="197" t="s">
        <v>351</v>
      </c>
      <c r="C10" s="121">
        <v>11200</v>
      </c>
      <c r="D10" s="121">
        <v>10080</v>
      </c>
      <c r="E10" s="121">
        <v>320</v>
      </c>
      <c r="F10" s="121">
        <v>0</v>
      </c>
      <c r="G10" s="121">
        <v>64240</v>
      </c>
      <c r="H10" s="121">
        <v>11470</v>
      </c>
      <c r="I10" s="121">
        <v>0</v>
      </c>
      <c r="J10" s="121">
        <v>0</v>
      </c>
      <c r="K10" s="121">
        <v>555</v>
      </c>
      <c r="L10" s="121">
        <v>2220</v>
      </c>
      <c r="M10" s="121">
        <v>0</v>
      </c>
      <c r="N10" s="121">
        <v>2800</v>
      </c>
      <c r="O10" s="121">
        <v>0</v>
      </c>
      <c r="P10" s="121">
        <v>0</v>
      </c>
      <c r="Q10" s="121">
        <v>0</v>
      </c>
    </row>
  </sheetData>
  <printOptions/>
  <pageMargins left="0.7" right="0.7" top="0.75" bottom="0.75" header="0.3" footer="0.3"/>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S17"/>
  <sheetViews>
    <sheetView showGridLines="0" workbookViewId="0" topLeftCell="A1">
      <pane xSplit="2" ySplit="3" topLeftCell="C4" activePane="bottomRight" state="frozen"/>
      <selection pane="topRight" activeCell="C1" sqref="C1"/>
      <selection pane="bottomLeft" activeCell="A4" sqref="A4"/>
      <selection pane="bottomRight" activeCell="Q21" sqref="Q21"/>
    </sheetView>
  </sheetViews>
  <sheetFormatPr defaultColWidth="9.140625" defaultRowHeight="15"/>
  <cols>
    <col min="1" max="1" width="8.421875" style="0" customWidth="1"/>
    <col min="2" max="2" width="42.140625" style="0" customWidth="1"/>
    <col min="3" max="8" width="12.00390625" style="18" customWidth="1"/>
    <col min="9" max="10" width="12.00390625" style="0" customWidth="1"/>
    <col min="11" max="11" width="10.140625" style="0" bestFit="1" customWidth="1"/>
    <col min="12" max="13" width="10.140625" style="0" customWidth="1"/>
    <col min="14" max="14" width="11.140625" style="0" bestFit="1" customWidth="1"/>
    <col min="15" max="17" width="10.140625" style="0" customWidth="1"/>
  </cols>
  <sheetData>
    <row r="1" ht="18.75" customHeight="1"/>
    <row r="2" ht="18.75" customHeight="1">
      <c r="B2" s="21" t="s">
        <v>151</v>
      </c>
    </row>
    <row r="3" ht="11.25" customHeight="1"/>
    <row r="4" spans="2:19" ht="18.75" customHeight="1">
      <c r="B4" s="122" t="s">
        <v>121</v>
      </c>
      <c r="C4" s="49" t="s">
        <v>6</v>
      </c>
      <c r="D4" s="49" t="s">
        <v>7</v>
      </c>
      <c r="E4" s="49" t="s">
        <v>8</v>
      </c>
      <c r="F4" s="49" t="s">
        <v>9</v>
      </c>
      <c r="G4" s="49" t="s">
        <v>12</v>
      </c>
      <c r="H4" s="49" t="s">
        <v>13</v>
      </c>
      <c r="I4" s="49" t="s">
        <v>93</v>
      </c>
      <c r="J4" s="49" t="s">
        <v>94</v>
      </c>
      <c r="K4" s="49" t="s">
        <v>95</v>
      </c>
      <c r="L4" s="49" t="s">
        <v>96</v>
      </c>
      <c r="M4" s="49" t="s">
        <v>414</v>
      </c>
      <c r="N4" s="49" t="s">
        <v>415</v>
      </c>
      <c r="O4" s="49" t="s">
        <v>416</v>
      </c>
      <c r="P4" s="49" t="s">
        <v>417</v>
      </c>
      <c r="Q4" s="49" t="s">
        <v>418</v>
      </c>
      <c r="S4" s="46"/>
    </row>
    <row r="5" spans="2:19" ht="18.75" customHeight="1">
      <c r="B5" s="199" t="s">
        <v>355</v>
      </c>
      <c r="C5" s="51">
        <v>2177</v>
      </c>
      <c r="D5" s="51">
        <v>2269</v>
      </c>
      <c r="E5" s="51">
        <v>1379</v>
      </c>
      <c r="F5" s="51">
        <v>1907</v>
      </c>
      <c r="G5" s="51">
        <v>3218</v>
      </c>
      <c r="H5" s="51">
        <v>9980</v>
      </c>
      <c r="I5" s="51">
        <v>2821</v>
      </c>
      <c r="J5" s="51">
        <v>6540</v>
      </c>
      <c r="K5" s="51">
        <v>15235</v>
      </c>
      <c r="L5" s="51">
        <v>3477</v>
      </c>
      <c r="M5" s="51">
        <v>2946</v>
      </c>
      <c r="N5" s="51">
        <v>33711</v>
      </c>
      <c r="O5" s="51">
        <v>2898</v>
      </c>
      <c r="P5" s="51">
        <v>8888</v>
      </c>
      <c r="Q5" s="51">
        <v>2519</v>
      </c>
      <c r="S5" s="46"/>
    </row>
    <row r="6" spans="2:19" ht="18.75" customHeight="1">
      <c r="B6" s="198" t="s">
        <v>351</v>
      </c>
      <c r="C6" s="121">
        <v>174160</v>
      </c>
      <c r="D6" s="121">
        <v>181600</v>
      </c>
      <c r="E6" s="121">
        <v>110320</v>
      </c>
      <c r="F6" s="121">
        <v>152560</v>
      </c>
      <c r="G6" s="121">
        <v>257440</v>
      </c>
      <c r="H6" s="121">
        <v>888980</v>
      </c>
      <c r="I6" s="121">
        <v>253870</v>
      </c>
      <c r="J6" s="121">
        <v>588680</v>
      </c>
      <c r="K6" s="121">
        <v>1371150</v>
      </c>
      <c r="L6" s="121">
        <v>312930</v>
      </c>
      <c r="M6" s="121">
        <v>592501</v>
      </c>
      <c r="N6" s="121">
        <v>3371100</v>
      </c>
      <c r="O6" s="121">
        <v>289800</v>
      </c>
      <c r="P6" s="121">
        <v>1090500</v>
      </c>
      <c r="Q6" s="121">
        <v>251900</v>
      </c>
      <c r="S6" s="46"/>
    </row>
    <row r="7" spans="2:19" ht="18.75" customHeight="1">
      <c r="B7" s="199" t="s">
        <v>356</v>
      </c>
      <c r="C7" s="51">
        <v>1993</v>
      </c>
      <c r="D7" s="51">
        <v>896</v>
      </c>
      <c r="E7" s="51">
        <v>753</v>
      </c>
      <c r="F7" s="51">
        <v>1065</v>
      </c>
      <c r="G7" s="51">
        <v>3208</v>
      </c>
      <c r="H7" s="51">
        <v>7274</v>
      </c>
      <c r="I7" s="51">
        <v>2917</v>
      </c>
      <c r="J7" s="51">
        <v>2765</v>
      </c>
      <c r="K7" s="51">
        <v>9829</v>
      </c>
      <c r="L7" s="51">
        <v>2870</v>
      </c>
      <c r="M7" s="51">
        <v>3630</v>
      </c>
      <c r="N7" s="51">
        <v>25830</v>
      </c>
      <c r="O7" s="51">
        <v>2211</v>
      </c>
      <c r="P7" s="51">
        <v>5197</v>
      </c>
      <c r="Q7" s="51">
        <v>3257</v>
      </c>
      <c r="S7" s="46"/>
    </row>
    <row r="8" spans="2:17" ht="18.75" customHeight="1">
      <c r="B8" s="198" t="s">
        <v>351</v>
      </c>
      <c r="C8" s="121">
        <v>239160</v>
      </c>
      <c r="D8" s="121">
        <v>107520</v>
      </c>
      <c r="E8" s="121">
        <v>90360</v>
      </c>
      <c r="F8" s="121">
        <v>127800</v>
      </c>
      <c r="G8" s="121">
        <v>384960</v>
      </c>
      <c r="H8" s="121">
        <v>1017700</v>
      </c>
      <c r="I8" s="121">
        <v>408320</v>
      </c>
      <c r="J8" s="121">
        <v>387100</v>
      </c>
      <c r="K8" s="121">
        <v>1376060</v>
      </c>
      <c r="L8" s="121">
        <v>401800</v>
      </c>
      <c r="M8" s="121">
        <v>544500</v>
      </c>
      <c r="N8" s="121">
        <v>3874500</v>
      </c>
      <c r="O8" s="121">
        <v>331650</v>
      </c>
      <c r="P8" s="121">
        <v>1333200</v>
      </c>
      <c r="Q8" s="121">
        <v>488550</v>
      </c>
    </row>
    <row r="9" spans="2:17" ht="18.75" customHeight="1">
      <c r="B9" s="199" t="s">
        <v>357</v>
      </c>
      <c r="C9" s="51">
        <v>6070</v>
      </c>
      <c r="D9" s="51">
        <v>1189</v>
      </c>
      <c r="E9" s="51">
        <v>444</v>
      </c>
      <c r="F9" s="51">
        <v>694</v>
      </c>
      <c r="G9" s="51">
        <v>1932</v>
      </c>
      <c r="H9" s="51">
        <v>8121</v>
      </c>
      <c r="I9" s="51">
        <v>3923</v>
      </c>
      <c r="J9" s="51">
        <v>6405</v>
      </c>
      <c r="K9" s="51">
        <v>14457</v>
      </c>
      <c r="L9" s="51">
        <v>3369</v>
      </c>
      <c r="M9" s="51">
        <v>3051</v>
      </c>
      <c r="N9" s="51">
        <v>30048</v>
      </c>
      <c r="O9" s="51">
        <v>1117</v>
      </c>
      <c r="P9" s="51">
        <v>1427</v>
      </c>
      <c r="Q9" s="51">
        <v>4200</v>
      </c>
    </row>
    <row r="10" spans="2:17" ht="18.75" customHeight="1">
      <c r="B10" s="198" t="s">
        <v>351</v>
      </c>
      <c r="C10" s="121">
        <v>971200</v>
      </c>
      <c r="D10" s="121">
        <v>190240</v>
      </c>
      <c r="E10" s="121">
        <v>71040</v>
      </c>
      <c r="F10" s="121">
        <v>111040</v>
      </c>
      <c r="G10" s="121">
        <v>309120</v>
      </c>
      <c r="H10" s="121">
        <v>1502185</v>
      </c>
      <c r="I10" s="121">
        <v>725705</v>
      </c>
      <c r="J10" s="121">
        <v>1184925</v>
      </c>
      <c r="K10" s="121">
        <v>2674545</v>
      </c>
      <c r="L10" s="121">
        <v>623265</v>
      </c>
      <c r="M10" s="121">
        <v>610200</v>
      </c>
      <c r="N10" s="121">
        <v>6009600</v>
      </c>
      <c r="O10" s="121">
        <v>223400</v>
      </c>
      <c r="P10" s="121">
        <v>1039400</v>
      </c>
      <c r="Q10" s="121">
        <v>840000</v>
      </c>
    </row>
    <row r="11" spans="2:17" ht="18.75" customHeight="1">
      <c r="B11" s="199" t="s">
        <v>34</v>
      </c>
      <c r="C11" s="51"/>
      <c r="D11" s="51">
        <v>292</v>
      </c>
      <c r="E11" s="51">
        <v>281</v>
      </c>
      <c r="F11" s="51">
        <v>123</v>
      </c>
      <c r="G11" s="51">
        <v>620</v>
      </c>
      <c r="H11" s="51">
        <v>8803</v>
      </c>
      <c r="I11" s="51">
        <v>2520</v>
      </c>
      <c r="J11" s="51">
        <v>2513</v>
      </c>
      <c r="K11" s="51">
        <v>9310</v>
      </c>
      <c r="L11" s="51">
        <v>2793</v>
      </c>
      <c r="M11" s="268"/>
      <c r="N11" s="268"/>
      <c r="O11" s="268"/>
      <c r="P11" s="268"/>
      <c r="Q11" s="268"/>
    </row>
    <row r="12" spans="2:17" ht="18.75" customHeight="1">
      <c r="B12" s="200" t="s">
        <v>351</v>
      </c>
      <c r="C12" s="121"/>
      <c r="D12" s="121">
        <v>93440</v>
      </c>
      <c r="E12" s="121">
        <v>89920</v>
      </c>
      <c r="F12" s="121">
        <v>39360</v>
      </c>
      <c r="G12" s="121">
        <v>198400</v>
      </c>
      <c r="H12" s="121">
        <v>3253510</v>
      </c>
      <c r="I12" s="121">
        <v>932400</v>
      </c>
      <c r="J12" s="121">
        <v>930130</v>
      </c>
      <c r="K12" s="121">
        <v>3444700</v>
      </c>
      <c r="L12" s="121">
        <v>1033410</v>
      </c>
      <c r="M12" s="269"/>
      <c r="N12" s="269"/>
      <c r="O12" s="269"/>
      <c r="P12" s="269"/>
      <c r="Q12" s="269"/>
    </row>
    <row r="13" spans="2:17" ht="18.75" customHeight="1">
      <c r="B13" s="199" t="s">
        <v>443</v>
      </c>
      <c r="C13" s="269"/>
      <c r="D13" s="269"/>
      <c r="E13" s="269"/>
      <c r="F13" s="269"/>
      <c r="G13" s="269"/>
      <c r="H13" s="269"/>
      <c r="I13" s="269"/>
      <c r="J13" s="269"/>
      <c r="K13" s="269"/>
      <c r="L13" s="269"/>
      <c r="M13" s="51">
        <v>1049</v>
      </c>
      <c r="N13" s="51">
        <v>23576</v>
      </c>
      <c r="O13" s="51">
        <v>460</v>
      </c>
      <c r="P13" s="51">
        <v>1427</v>
      </c>
      <c r="Q13" s="121">
        <v>1453</v>
      </c>
    </row>
    <row r="14" spans="2:17" ht="18.75" customHeight="1">
      <c r="B14" s="200" t="s">
        <v>351</v>
      </c>
      <c r="C14" s="269"/>
      <c r="D14" s="269"/>
      <c r="E14" s="269"/>
      <c r="F14" s="269"/>
      <c r="G14" s="269"/>
      <c r="H14" s="269"/>
      <c r="I14" s="269"/>
      <c r="J14" s="269"/>
      <c r="K14" s="269"/>
      <c r="L14" s="269"/>
      <c r="M14" s="121">
        <v>424845</v>
      </c>
      <c r="N14" s="121">
        <v>9548280</v>
      </c>
      <c r="O14" s="121">
        <v>186300</v>
      </c>
      <c r="P14" s="121">
        <v>577935</v>
      </c>
      <c r="Q14" s="121">
        <v>588465</v>
      </c>
    </row>
    <row r="15" spans="2:17" ht="18.75" customHeight="1">
      <c r="B15" s="199" t="s">
        <v>444</v>
      </c>
      <c r="C15" s="268"/>
      <c r="D15" s="268"/>
      <c r="E15" s="268"/>
      <c r="F15" s="268"/>
      <c r="G15" s="268"/>
      <c r="H15" s="268"/>
      <c r="I15" s="268"/>
      <c r="J15" s="268"/>
      <c r="K15" s="268"/>
      <c r="L15" s="268"/>
      <c r="M15" s="51">
        <v>52</v>
      </c>
      <c r="N15" s="51">
        <v>7744</v>
      </c>
      <c r="O15" s="51">
        <v>68</v>
      </c>
      <c r="P15" s="51">
        <v>45</v>
      </c>
      <c r="Q15" s="51">
        <v>19</v>
      </c>
    </row>
    <row r="16" spans="2:17" ht="18.75" customHeight="1">
      <c r="B16" s="200" t="s">
        <v>351</v>
      </c>
      <c r="C16" s="269"/>
      <c r="D16" s="269"/>
      <c r="E16" s="269"/>
      <c r="F16" s="269"/>
      <c r="G16" s="269"/>
      <c r="H16" s="269"/>
      <c r="I16" s="269"/>
      <c r="J16" s="269"/>
      <c r="K16" s="269"/>
      <c r="L16" s="269"/>
      <c r="M16" s="121">
        <v>31460</v>
      </c>
      <c r="N16" s="121">
        <v>4685120</v>
      </c>
      <c r="O16" s="121">
        <v>41140</v>
      </c>
      <c r="P16" s="121">
        <v>27225</v>
      </c>
      <c r="Q16" s="121">
        <v>11495</v>
      </c>
    </row>
    <row r="17" spans="2:17" ht="18.75" customHeight="1">
      <c r="B17" s="116" t="s">
        <v>358</v>
      </c>
      <c r="C17" s="201">
        <f>C6+C8+C10+C12</f>
        <v>1384520</v>
      </c>
      <c r="D17" s="201">
        <f aca="true" t="shared" si="0" ref="D17:L17">D6+D8+D10+D12</f>
        <v>572800</v>
      </c>
      <c r="E17" s="201">
        <f t="shared" si="0"/>
        <v>361640</v>
      </c>
      <c r="F17" s="201">
        <f t="shared" si="0"/>
        <v>430760</v>
      </c>
      <c r="G17" s="201">
        <f t="shared" si="0"/>
        <v>1149920</v>
      </c>
      <c r="H17" s="201">
        <f t="shared" si="0"/>
        <v>6662375</v>
      </c>
      <c r="I17" s="201">
        <f t="shared" si="0"/>
        <v>2320295</v>
      </c>
      <c r="J17" s="201">
        <f t="shared" si="0"/>
        <v>3090835</v>
      </c>
      <c r="K17" s="201">
        <f t="shared" si="0"/>
        <v>8866455</v>
      </c>
      <c r="L17" s="201">
        <f t="shared" si="0"/>
        <v>2371405</v>
      </c>
      <c r="M17" s="121">
        <f>M6+M8+M10+M14+M16</f>
        <v>2203506</v>
      </c>
      <c r="N17" s="121">
        <f aca="true" t="shared" si="1" ref="N17:Q17">N6+N8+N10+N14+N16</f>
        <v>27488600</v>
      </c>
      <c r="O17" s="121">
        <f t="shared" si="1"/>
        <v>1072290</v>
      </c>
      <c r="P17" s="121">
        <f t="shared" si="1"/>
        <v>4068260</v>
      </c>
      <c r="Q17" s="121">
        <f t="shared" si="1"/>
        <v>2180410</v>
      </c>
    </row>
  </sheetData>
  <printOptions/>
  <pageMargins left="0.7" right="0.7" top="0.75" bottom="0.75" header="0.3" footer="0.3"/>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S19"/>
  <sheetViews>
    <sheetView showGridLines="0" workbookViewId="0" topLeftCell="A1">
      <selection activeCell="B14" sqref="B14"/>
    </sheetView>
  </sheetViews>
  <sheetFormatPr defaultColWidth="9.140625" defaultRowHeight="15"/>
  <cols>
    <col min="1" max="1" width="8.57421875" style="2" customWidth="1"/>
    <col min="2" max="2" width="35.140625" style="2" customWidth="1"/>
    <col min="3" max="12" width="9.140625" style="2" customWidth="1"/>
    <col min="13" max="13" width="10.140625" style="2" bestFit="1" customWidth="1"/>
    <col min="14" max="18" width="9.140625" style="2" customWidth="1"/>
    <col min="19" max="19" width="12.28125" style="2" bestFit="1" customWidth="1"/>
    <col min="20" max="16384" width="9.140625" style="2" customWidth="1"/>
  </cols>
  <sheetData>
    <row r="1" ht="18.75" customHeight="1"/>
    <row r="2" ht="18.75" customHeight="1">
      <c r="B2" s="3" t="s">
        <v>336</v>
      </c>
    </row>
    <row r="3" spans="3:7" ht="12" customHeight="1">
      <c r="C3" s="1"/>
      <c r="D3" s="1"/>
      <c r="E3" s="1"/>
      <c r="F3" s="1"/>
      <c r="G3" s="1"/>
    </row>
    <row r="4" spans="2:17" ht="18.75" customHeight="1">
      <c r="B4" s="55" t="s">
        <v>0</v>
      </c>
      <c r="C4" s="55" t="s">
        <v>1</v>
      </c>
      <c r="D4" s="55" t="s">
        <v>2</v>
      </c>
      <c r="E4" s="55" t="s">
        <v>3</v>
      </c>
      <c r="F4" s="55" t="s">
        <v>4</v>
      </c>
      <c r="G4" s="55" t="s">
        <v>5</v>
      </c>
      <c r="H4" s="55" t="s">
        <v>6</v>
      </c>
      <c r="I4" s="55" t="s">
        <v>7</v>
      </c>
      <c r="J4" s="55" t="s">
        <v>8</v>
      </c>
      <c r="K4" s="55" t="s">
        <v>9</v>
      </c>
      <c r="L4" s="55" t="s">
        <v>12</v>
      </c>
      <c r="M4" s="55" t="s">
        <v>13</v>
      </c>
      <c r="N4" s="49" t="s">
        <v>93</v>
      </c>
      <c r="O4" s="49" t="s">
        <v>94</v>
      </c>
      <c r="P4" s="49" t="s">
        <v>365</v>
      </c>
      <c r="Q4" s="49" t="s">
        <v>96</v>
      </c>
    </row>
    <row r="5" spans="2:19" ht="18.75" customHeight="1">
      <c r="B5" s="66" t="s">
        <v>110</v>
      </c>
      <c r="C5" s="56">
        <v>11043</v>
      </c>
      <c r="D5" s="56">
        <v>10737</v>
      </c>
      <c r="E5" s="56">
        <v>11073</v>
      </c>
      <c r="F5" s="56">
        <v>11153</v>
      </c>
      <c r="G5" s="56">
        <v>11186</v>
      </c>
      <c r="H5" s="56">
        <v>11678</v>
      </c>
      <c r="I5" s="56">
        <v>11973</v>
      </c>
      <c r="J5" s="56">
        <v>12048</v>
      </c>
      <c r="K5" s="56">
        <v>12042</v>
      </c>
      <c r="L5" s="56">
        <v>12162</v>
      </c>
      <c r="M5" s="56">
        <v>11959</v>
      </c>
      <c r="N5" s="56">
        <v>11700</v>
      </c>
      <c r="O5" s="56">
        <v>11702</v>
      </c>
      <c r="P5" s="56">
        <v>11340</v>
      </c>
      <c r="Q5" s="56">
        <v>11035.24</v>
      </c>
      <c r="S5" s="281"/>
    </row>
    <row r="6" spans="2:19" ht="18.75" customHeight="1">
      <c r="B6" s="66" t="s">
        <v>111</v>
      </c>
      <c r="C6" s="56">
        <v>10316</v>
      </c>
      <c r="D6" s="56">
        <v>10091</v>
      </c>
      <c r="E6" s="56">
        <v>10446</v>
      </c>
      <c r="F6" s="56">
        <v>10689</v>
      </c>
      <c r="G6" s="56">
        <v>10276</v>
      </c>
      <c r="H6" s="56">
        <v>10829</v>
      </c>
      <c r="I6" s="56">
        <v>11299</v>
      </c>
      <c r="J6" s="56">
        <v>11380</v>
      </c>
      <c r="K6" s="56">
        <v>11269</v>
      </c>
      <c r="L6" s="56">
        <v>11457</v>
      </c>
      <c r="M6" s="56">
        <v>11236</v>
      </c>
      <c r="N6" s="56">
        <v>10995</v>
      </c>
      <c r="O6" s="56">
        <v>11003</v>
      </c>
      <c r="P6" s="56">
        <v>10663</v>
      </c>
      <c r="Q6" s="56">
        <v>10359.108</v>
      </c>
      <c r="S6" s="281"/>
    </row>
    <row r="7" spans="2:19" ht="18.75" customHeight="1">
      <c r="B7" s="66" t="s">
        <v>112</v>
      </c>
      <c r="C7" s="57">
        <f aca="true" t="shared" si="0" ref="C7:I7">(C5-C6)/C5</f>
        <v>0.06583355972109028</v>
      </c>
      <c r="D7" s="57">
        <f t="shared" si="0"/>
        <v>0.06016578187575673</v>
      </c>
      <c r="E7" s="57">
        <f t="shared" si="0"/>
        <v>0.056624221078298564</v>
      </c>
      <c r="F7" s="57">
        <f t="shared" si="0"/>
        <v>0.041603156101497354</v>
      </c>
      <c r="G7" s="57">
        <f t="shared" si="0"/>
        <v>0.08135168961201501</v>
      </c>
      <c r="H7" s="57">
        <f t="shared" si="0"/>
        <v>0.07270080493235143</v>
      </c>
      <c r="I7" s="57">
        <f t="shared" si="0"/>
        <v>0.05629332665163284</v>
      </c>
      <c r="J7" s="57">
        <f aca="true" t="shared" si="1" ref="J7:Q7">(J5-J6)/J5</f>
        <v>0.05544488711819389</v>
      </c>
      <c r="K7" s="57">
        <f t="shared" si="1"/>
        <v>0.06419199468526823</v>
      </c>
      <c r="L7" s="57">
        <f t="shared" si="1"/>
        <v>0.05796743956586088</v>
      </c>
      <c r="M7" s="57">
        <f t="shared" si="1"/>
        <v>0.06045655991303621</v>
      </c>
      <c r="N7" s="57">
        <f t="shared" si="1"/>
        <v>0.06025641025641026</v>
      </c>
      <c r="O7" s="57">
        <f t="shared" si="1"/>
        <v>0.0597333789095881</v>
      </c>
      <c r="P7" s="57">
        <f t="shared" si="1"/>
        <v>0.059700176366843036</v>
      </c>
      <c r="Q7" s="57">
        <f t="shared" si="1"/>
        <v>0.06127025782855648</v>
      </c>
      <c r="S7" s="281"/>
    </row>
    <row r="8" ht="18.75" customHeight="1">
      <c r="S8" s="281"/>
    </row>
    <row r="9" spans="10:19" ht="18.75" customHeight="1">
      <c r="J9" s="202"/>
      <c r="K9" s="202"/>
      <c r="L9" s="202"/>
      <c r="M9" s="202"/>
      <c r="N9" s="202"/>
      <c r="O9" s="202"/>
      <c r="S9" s="281"/>
    </row>
    <row r="10" ht="18.75" customHeight="1"/>
    <row r="19" spans="2:9" ht="15">
      <c r="B19" s="2" t="s">
        <v>359</v>
      </c>
      <c r="C19" s="203">
        <f aca="true" t="shared" si="2" ref="C19:I19">(C5/C6)-1</f>
        <v>0.0704730515703762</v>
      </c>
      <c r="D19" s="203">
        <f t="shared" si="2"/>
        <v>0.06401744128431286</v>
      </c>
      <c r="E19" s="203">
        <f t="shared" si="2"/>
        <v>0.060022975301550874</v>
      </c>
      <c r="F19" s="203">
        <f t="shared" si="2"/>
        <v>0.043409112171391095</v>
      </c>
      <c r="G19" s="203">
        <f t="shared" si="2"/>
        <v>0.08855585831062673</v>
      </c>
      <c r="H19" s="203">
        <f t="shared" si="2"/>
        <v>0.07840059100563312</v>
      </c>
      <c r="I19" s="203">
        <f t="shared" si="2"/>
        <v>0.05965129657491808</v>
      </c>
    </row>
  </sheetData>
  <printOptions/>
  <pageMargins left="0.7" right="0.7" top="0.75" bottom="0.75" header="0.3" footer="0.3"/>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M14"/>
  <sheetViews>
    <sheetView showGridLines="0" workbookViewId="0" topLeftCell="A1">
      <selection activeCell="Q23" sqref="Q23"/>
    </sheetView>
  </sheetViews>
  <sheetFormatPr defaultColWidth="9.140625" defaultRowHeight="15"/>
  <cols>
    <col min="1" max="1" width="8.57421875" style="2" customWidth="1"/>
    <col min="2" max="2" width="32.00390625" style="2" customWidth="1"/>
    <col min="3" max="3" width="17.00390625" style="2" customWidth="1"/>
    <col min="4" max="16384" width="9.140625" style="2" customWidth="1"/>
  </cols>
  <sheetData>
    <row r="2" spans="2:3" ht="18.75" customHeight="1">
      <c r="B2" s="3" t="s">
        <v>360</v>
      </c>
      <c r="C2" s="1"/>
    </row>
    <row r="3" ht="16.5" customHeight="1">
      <c r="C3" s="1"/>
    </row>
    <row r="4" spans="2:13" ht="18.75" customHeight="1">
      <c r="B4" s="81" t="s">
        <v>36</v>
      </c>
      <c r="C4" s="49" t="s">
        <v>82</v>
      </c>
      <c r="D4" s="49" t="s">
        <v>1</v>
      </c>
      <c r="E4" s="49" t="s">
        <v>2</v>
      </c>
      <c r="F4" s="49" t="s">
        <v>3</v>
      </c>
      <c r="G4" s="49" t="s">
        <v>4</v>
      </c>
      <c r="H4" s="49" t="s">
        <v>5</v>
      </c>
      <c r="I4" s="49" t="s">
        <v>6</v>
      </c>
      <c r="J4" s="49" t="s">
        <v>7</v>
      </c>
      <c r="K4" s="49" t="s">
        <v>8</v>
      </c>
      <c r="L4" s="49" t="s">
        <v>9</v>
      </c>
      <c r="M4" s="49" t="s">
        <v>12</v>
      </c>
    </row>
    <row r="5" spans="2:13" ht="18.75" customHeight="1">
      <c r="B5" s="67" t="s">
        <v>81</v>
      </c>
      <c r="C5" s="65">
        <v>80</v>
      </c>
      <c r="D5" s="54">
        <v>73</v>
      </c>
      <c r="E5" s="54">
        <v>122</v>
      </c>
      <c r="F5" s="54">
        <v>71</v>
      </c>
      <c r="G5" s="54">
        <v>108</v>
      </c>
      <c r="H5" s="54">
        <v>86</v>
      </c>
      <c r="I5" s="54">
        <v>53</v>
      </c>
      <c r="J5" s="54">
        <v>88</v>
      </c>
      <c r="K5" s="54">
        <v>125</v>
      </c>
      <c r="L5" s="54">
        <v>123</v>
      </c>
      <c r="M5" s="54">
        <v>50</v>
      </c>
    </row>
    <row r="6" spans="2:13" ht="18.75" customHeight="1">
      <c r="B6" s="67" t="s">
        <v>75</v>
      </c>
      <c r="C6" s="65">
        <v>82</v>
      </c>
      <c r="D6" s="54">
        <v>83</v>
      </c>
      <c r="E6" s="54">
        <v>79</v>
      </c>
      <c r="F6" s="54">
        <v>78</v>
      </c>
      <c r="G6" s="54">
        <v>81</v>
      </c>
      <c r="H6" s="54">
        <v>82</v>
      </c>
      <c r="I6" s="54">
        <v>89</v>
      </c>
      <c r="J6" s="54">
        <v>80</v>
      </c>
      <c r="K6" s="54">
        <v>89</v>
      </c>
      <c r="L6" s="54">
        <v>94</v>
      </c>
      <c r="M6" s="54">
        <v>94</v>
      </c>
    </row>
    <row r="7" spans="2:13" ht="18.75" customHeight="1">
      <c r="B7" s="50" t="s">
        <v>76</v>
      </c>
      <c r="C7" s="65">
        <v>115</v>
      </c>
      <c r="D7" s="54">
        <v>104</v>
      </c>
      <c r="E7" s="54">
        <v>113</v>
      </c>
      <c r="F7" s="54">
        <v>144</v>
      </c>
      <c r="G7" s="54">
        <v>108</v>
      </c>
      <c r="H7" s="54">
        <v>122</v>
      </c>
      <c r="I7" s="54">
        <v>146</v>
      </c>
      <c r="J7" s="54">
        <v>132</v>
      </c>
      <c r="K7" s="54">
        <v>136</v>
      </c>
      <c r="L7" s="54">
        <v>122</v>
      </c>
      <c r="M7" s="54">
        <v>148</v>
      </c>
    </row>
    <row r="8" spans="2:13" ht="18.75" customHeight="1">
      <c r="B8" s="50" t="s">
        <v>77</v>
      </c>
      <c r="C8" s="65">
        <v>105</v>
      </c>
      <c r="D8" s="54">
        <v>118</v>
      </c>
      <c r="E8" s="54">
        <v>97</v>
      </c>
      <c r="F8" s="54">
        <v>111</v>
      </c>
      <c r="G8" s="54">
        <v>104</v>
      </c>
      <c r="H8" s="54">
        <v>112</v>
      </c>
      <c r="I8" s="54">
        <v>111</v>
      </c>
      <c r="J8" s="54">
        <v>147</v>
      </c>
      <c r="K8" s="54">
        <v>106</v>
      </c>
      <c r="L8" s="54">
        <v>105</v>
      </c>
      <c r="M8" s="54">
        <v>126</v>
      </c>
    </row>
    <row r="9" spans="2:13" ht="18.75" customHeight="1">
      <c r="B9" s="67" t="s">
        <v>78</v>
      </c>
      <c r="C9" s="65">
        <v>150</v>
      </c>
      <c r="D9" s="54">
        <v>118</v>
      </c>
      <c r="E9" s="54">
        <v>101</v>
      </c>
      <c r="F9" s="54">
        <v>153</v>
      </c>
      <c r="G9" s="54">
        <v>144</v>
      </c>
      <c r="H9" s="54">
        <v>147</v>
      </c>
      <c r="I9" s="54">
        <v>184</v>
      </c>
      <c r="J9" s="54">
        <v>209</v>
      </c>
      <c r="K9" s="54">
        <v>181</v>
      </c>
      <c r="L9" s="54">
        <v>150</v>
      </c>
      <c r="M9" s="54">
        <v>251</v>
      </c>
    </row>
    <row r="10" spans="2:13" ht="18.75" customHeight="1">
      <c r="B10" s="67" t="s">
        <v>79</v>
      </c>
      <c r="C10" s="65">
        <v>120</v>
      </c>
      <c r="D10" s="54">
        <v>145</v>
      </c>
      <c r="E10" s="54">
        <v>135</v>
      </c>
      <c r="F10" s="54">
        <v>168</v>
      </c>
      <c r="G10" s="54">
        <v>166</v>
      </c>
      <c r="H10" s="54">
        <v>98</v>
      </c>
      <c r="I10" s="54">
        <v>109</v>
      </c>
      <c r="J10" s="54">
        <v>129</v>
      </c>
      <c r="K10" s="54">
        <v>124</v>
      </c>
      <c r="L10" s="54">
        <v>121</v>
      </c>
      <c r="M10" s="54">
        <v>109</v>
      </c>
    </row>
    <row r="11" spans="2:13" ht="18.75" customHeight="1">
      <c r="B11" s="92" t="s">
        <v>80</v>
      </c>
      <c r="C11" s="65" t="s">
        <v>24</v>
      </c>
      <c r="D11" s="54">
        <v>243</v>
      </c>
      <c r="E11" s="54">
        <v>110</v>
      </c>
      <c r="F11" s="54">
        <v>101</v>
      </c>
      <c r="G11" s="54">
        <v>101</v>
      </c>
      <c r="H11" s="54">
        <v>96</v>
      </c>
      <c r="I11" s="54">
        <v>145</v>
      </c>
      <c r="J11" s="54">
        <v>70</v>
      </c>
      <c r="K11" s="54">
        <v>72</v>
      </c>
      <c r="L11" s="54">
        <v>79</v>
      </c>
      <c r="M11" s="54">
        <v>76</v>
      </c>
    </row>
    <row r="12" spans="2:13" ht="18.75" customHeight="1">
      <c r="B12" s="81" t="s">
        <v>37</v>
      </c>
      <c r="C12" s="65">
        <v>97</v>
      </c>
      <c r="D12" s="65">
        <v>97</v>
      </c>
      <c r="E12" s="65">
        <v>90</v>
      </c>
      <c r="F12" s="65">
        <v>100</v>
      </c>
      <c r="G12" s="65">
        <v>97</v>
      </c>
      <c r="H12" s="65">
        <v>99</v>
      </c>
      <c r="I12" s="65">
        <v>107</v>
      </c>
      <c r="J12" s="65">
        <v>105</v>
      </c>
      <c r="K12" s="65">
        <v>104</v>
      </c>
      <c r="L12" s="65">
        <v>105</v>
      </c>
      <c r="M12" s="65">
        <v>117</v>
      </c>
    </row>
    <row r="14" ht="15">
      <c r="B14" s="10" t="s">
        <v>349</v>
      </c>
    </row>
  </sheetData>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L20"/>
  <sheetViews>
    <sheetView showGridLines="0" workbookViewId="0" topLeftCell="A1">
      <selection activeCell="C28" sqref="C28"/>
    </sheetView>
  </sheetViews>
  <sheetFormatPr defaultColWidth="9.140625" defaultRowHeight="15"/>
  <cols>
    <col min="1" max="1" width="8.57421875" style="2" customWidth="1"/>
    <col min="2" max="2" width="49.421875" style="2" customWidth="1"/>
    <col min="3" max="12" width="9.421875" style="2" customWidth="1"/>
    <col min="13" max="16384" width="9.140625" style="2" customWidth="1"/>
  </cols>
  <sheetData>
    <row r="2" ht="18.75" customHeight="1">
      <c r="B2" s="3" t="s">
        <v>361</v>
      </c>
    </row>
    <row r="3" spans="3:12" ht="15.75" customHeight="1">
      <c r="C3" s="7"/>
      <c r="D3" s="7"/>
      <c r="E3" s="7"/>
      <c r="F3" s="7"/>
      <c r="G3" s="7"/>
      <c r="H3" s="7"/>
      <c r="I3" s="7"/>
      <c r="J3" s="7"/>
      <c r="K3" s="7"/>
      <c r="L3" s="7"/>
    </row>
    <row r="4" spans="2:12" ht="18.75" customHeight="1">
      <c r="B4" s="49" t="s">
        <v>36</v>
      </c>
      <c r="C4" s="49" t="s">
        <v>1</v>
      </c>
      <c r="D4" s="49" t="s">
        <v>2</v>
      </c>
      <c r="E4" s="49" t="s">
        <v>3</v>
      </c>
      <c r="F4" s="49" t="s">
        <v>4</v>
      </c>
      <c r="G4" s="49" t="s">
        <v>5</v>
      </c>
      <c r="H4" s="49" t="s">
        <v>6</v>
      </c>
      <c r="I4" s="49" t="s">
        <v>7</v>
      </c>
      <c r="J4" s="49" t="s">
        <v>8</v>
      </c>
      <c r="K4" s="49" t="s">
        <v>9</v>
      </c>
      <c r="L4" s="49" t="s">
        <v>12</v>
      </c>
    </row>
    <row r="5" spans="2:12" ht="18.75" customHeight="1">
      <c r="B5" s="92" t="s">
        <v>46</v>
      </c>
      <c r="C5" s="52">
        <v>0.94</v>
      </c>
      <c r="D5" s="52">
        <v>0.59</v>
      </c>
      <c r="E5" s="52">
        <v>0.95</v>
      </c>
      <c r="F5" s="52">
        <v>0.93</v>
      </c>
      <c r="G5" s="52">
        <v>0.71</v>
      </c>
      <c r="H5" s="52">
        <v>0.92</v>
      </c>
      <c r="I5" s="52">
        <v>0.89</v>
      </c>
      <c r="J5" s="52">
        <v>0.37</v>
      </c>
      <c r="K5" s="52">
        <v>0.65</v>
      </c>
      <c r="L5" s="52">
        <v>0.99</v>
      </c>
    </row>
    <row r="6" spans="2:12" ht="18.75" customHeight="1">
      <c r="B6" s="92" t="s">
        <v>47</v>
      </c>
      <c r="C6" s="52">
        <v>0.96</v>
      </c>
      <c r="D6" s="52">
        <v>0.93</v>
      </c>
      <c r="E6" s="52">
        <v>0.97</v>
      </c>
      <c r="F6" s="52">
        <v>1</v>
      </c>
      <c r="G6" s="52">
        <v>0.95</v>
      </c>
      <c r="H6" s="52">
        <v>1</v>
      </c>
      <c r="I6" s="52">
        <v>0.99</v>
      </c>
      <c r="J6" s="52">
        <v>1</v>
      </c>
      <c r="K6" s="52">
        <v>0.69</v>
      </c>
      <c r="L6" s="52">
        <v>0.99</v>
      </c>
    </row>
    <row r="7" spans="2:12" ht="18.75" customHeight="1">
      <c r="B7" s="92" t="s">
        <v>49</v>
      </c>
      <c r="C7" s="52">
        <v>0.78</v>
      </c>
      <c r="D7" s="52">
        <v>0.83</v>
      </c>
      <c r="E7" s="52">
        <v>0.84</v>
      </c>
      <c r="F7" s="52">
        <v>0.83</v>
      </c>
      <c r="G7" s="52">
        <v>0.81</v>
      </c>
      <c r="H7" s="52">
        <v>0.78</v>
      </c>
      <c r="I7" s="52">
        <v>0.83</v>
      </c>
      <c r="J7" s="52">
        <v>0.81</v>
      </c>
      <c r="K7" s="52">
        <v>0.73</v>
      </c>
      <c r="L7" s="52">
        <v>0.76</v>
      </c>
    </row>
    <row r="8" spans="2:12" ht="18.75" customHeight="1">
      <c r="B8" s="92" t="s">
        <v>48</v>
      </c>
      <c r="C8" s="52">
        <v>0.91</v>
      </c>
      <c r="D8" s="52">
        <v>0.94</v>
      </c>
      <c r="E8" s="52">
        <v>0.95</v>
      </c>
      <c r="F8" s="52">
        <v>0.84</v>
      </c>
      <c r="G8" s="52">
        <v>0.92</v>
      </c>
      <c r="H8" s="52">
        <v>0.92</v>
      </c>
      <c r="I8" s="52">
        <v>0.94</v>
      </c>
      <c r="J8" s="52">
        <v>0.94</v>
      </c>
      <c r="K8" s="52">
        <v>0.92</v>
      </c>
      <c r="L8" s="52">
        <v>0.9</v>
      </c>
    </row>
    <row r="9" spans="2:12" ht="18.75" customHeight="1">
      <c r="B9" s="92" t="s">
        <v>50</v>
      </c>
      <c r="C9" s="52">
        <v>0.87</v>
      </c>
      <c r="D9" s="52">
        <v>0.83</v>
      </c>
      <c r="E9" s="52">
        <v>0.73</v>
      </c>
      <c r="F9" s="52">
        <v>0.86</v>
      </c>
      <c r="G9" s="52">
        <v>0.79</v>
      </c>
      <c r="H9" s="52">
        <v>0.77</v>
      </c>
      <c r="I9" s="52">
        <v>0.77</v>
      </c>
      <c r="J9" s="52">
        <v>0.75</v>
      </c>
      <c r="K9" s="52">
        <v>0.82</v>
      </c>
      <c r="L9" s="52">
        <v>0.75</v>
      </c>
    </row>
    <row r="10" spans="2:12" ht="18.75" customHeight="1">
      <c r="B10" s="92" t="s">
        <v>51</v>
      </c>
      <c r="C10" s="52">
        <v>0.97</v>
      </c>
      <c r="D10" s="52">
        <v>0.95</v>
      </c>
      <c r="E10" s="52">
        <v>0.89</v>
      </c>
      <c r="F10" s="52">
        <v>0.97</v>
      </c>
      <c r="G10" s="52">
        <v>0.92</v>
      </c>
      <c r="H10" s="52">
        <v>0.92</v>
      </c>
      <c r="I10" s="52">
        <v>0.91</v>
      </c>
      <c r="J10" s="52">
        <v>0.93</v>
      </c>
      <c r="K10" s="52">
        <v>0.94</v>
      </c>
      <c r="L10" s="52">
        <v>0.89</v>
      </c>
    </row>
    <row r="11" spans="2:12" ht="18.75" customHeight="1">
      <c r="B11" s="92" t="s">
        <v>52</v>
      </c>
      <c r="C11" s="52">
        <v>0.79</v>
      </c>
      <c r="D11" s="52">
        <v>0.91</v>
      </c>
      <c r="E11" s="52">
        <v>0.82</v>
      </c>
      <c r="F11" s="52">
        <v>0.88</v>
      </c>
      <c r="G11" s="52">
        <v>0.87</v>
      </c>
      <c r="H11" s="52">
        <v>0.9</v>
      </c>
      <c r="I11" s="52">
        <v>0.75</v>
      </c>
      <c r="J11" s="52">
        <v>0.83</v>
      </c>
      <c r="K11" s="52">
        <v>0.87</v>
      </c>
      <c r="L11" s="52">
        <v>0.79</v>
      </c>
    </row>
    <row r="12" spans="2:12" ht="18.75" customHeight="1">
      <c r="B12" s="92" t="s">
        <v>53</v>
      </c>
      <c r="C12" s="52">
        <v>0.9</v>
      </c>
      <c r="D12" s="52">
        <v>0.97</v>
      </c>
      <c r="E12" s="52">
        <v>0.93</v>
      </c>
      <c r="F12" s="52">
        <v>0.92</v>
      </c>
      <c r="G12" s="52">
        <v>0.92</v>
      </c>
      <c r="H12" s="52">
        <v>0.93</v>
      </c>
      <c r="I12" s="52">
        <v>0.83</v>
      </c>
      <c r="J12" s="52">
        <v>0.92</v>
      </c>
      <c r="K12" s="52">
        <v>0.91</v>
      </c>
      <c r="L12" s="52">
        <v>0.9</v>
      </c>
    </row>
    <row r="13" spans="2:12" ht="18.75" customHeight="1">
      <c r="B13" s="92" t="s">
        <v>54</v>
      </c>
      <c r="C13" s="52">
        <v>0.84</v>
      </c>
      <c r="D13" s="52">
        <v>0.85</v>
      </c>
      <c r="E13" s="52">
        <v>0.7</v>
      </c>
      <c r="F13" s="52">
        <v>0.8</v>
      </c>
      <c r="G13" s="52">
        <v>0.81</v>
      </c>
      <c r="H13" s="52">
        <v>0.77</v>
      </c>
      <c r="I13" s="52">
        <v>0.79</v>
      </c>
      <c r="J13" s="52">
        <v>0.77</v>
      </c>
      <c r="K13" s="52">
        <v>0.82</v>
      </c>
      <c r="L13" s="94">
        <v>0.65</v>
      </c>
    </row>
    <row r="14" spans="2:12" ht="18.75" customHeight="1">
      <c r="B14" s="92" t="s">
        <v>55</v>
      </c>
      <c r="C14" s="52">
        <v>0.9</v>
      </c>
      <c r="D14" s="52">
        <v>0.95</v>
      </c>
      <c r="E14" s="52">
        <v>0.88</v>
      </c>
      <c r="F14" s="52">
        <v>0.9</v>
      </c>
      <c r="G14" s="52">
        <v>0.95</v>
      </c>
      <c r="H14" s="52">
        <v>0.89</v>
      </c>
      <c r="I14" s="52">
        <v>0.83</v>
      </c>
      <c r="J14" s="52">
        <v>0.87</v>
      </c>
      <c r="K14" s="52">
        <v>0.94</v>
      </c>
      <c r="L14" s="94">
        <v>0.81</v>
      </c>
    </row>
    <row r="15" spans="2:12" ht="18.75" customHeight="1">
      <c r="B15" s="92" t="s">
        <v>56</v>
      </c>
      <c r="C15" s="52">
        <v>0.92</v>
      </c>
      <c r="D15" s="52">
        <v>0.92</v>
      </c>
      <c r="E15" s="52">
        <v>0.9</v>
      </c>
      <c r="F15" s="52">
        <v>0.83</v>
      </c>
      <c r="G15" s="52">
        <v>0.95</v>
      </c>
      <c r="H15" s="52">
        <v>0.92</v>
      </c>
      <c r="I15" s="52">
        <v>0.88</v>
      </c>
      <c r="J15" s="52">
        <v>0.9</v>
      </c>
      <c r="K15" s="52">
        <v>0.92</v>
      </c>
      <c r="L15" s="94">
        <v>0.92</v>
      </c>
    </row>
    <row r="16" spans="2:12" ht="18.75" customHeight="1">
      <c r="B16" s="92" t="s">
        <v>57</v>
      </c>
      <c r="C16" s="52">
        <v>0.9</v>
      </c>
      <c r="D16" s="52">
        <v>0.98</v>
      </c>
      <c r="E16" s="52">
        <v>0.92</v>
      </c>
      <c r="F16" s="52">
        <v>0.88</v>
      </c>
      <c r="G16" s="52">
        <v>0.98</v>
      </c>
      <c r="H16" s="52">
        <v>0.94</v>
      </c>
      <c r="I16" s="52">
        <v>0.96</v>
      </c>
      <c r="J16" s="52">
        <v>0.94</v>
      </c>
      <c r="K16" s="52">
        <v>0.95</v>
      </c>
      <c r="L16" s="94">
        <v>0.95</v>
      </c>
    </row>
    <row r="17" spans="2:12" ht="18.75" customHeight="1">
      <c r="B17" s="67" t="s">
        <v>58</v>
      </c>
      <c r="C17" s="95" t="s">
        <v>61</v>
      </c>
      <c r="D17" s="95" t="s">
        <v>61</v>
      </c>
      <c r="E17" s="95" t="s">
        <v>61</v>
      </c>
      <c r="F17" s="95" t="s">
        <v>61</v>
      </c>
      <c r="G17" s="95" t="s">
        <v>61</v>
      </c>
      <c r="H17" s="95" t="s">
        <v>61</v>
      </c>
      <c r="I17" s="95" t="s">
        <v>61</v>
      </c>
      <c r="J17" s="95" t="s">
        <v>61</v>
      </c>
      <c r="K17" s="95" t="s">
        <v>61</v>
      </c>
      <c r="L17" s="96" t="s">
        <v>61</v>
      </c>
    </row>
    <row r="18" spans="2:12" ht="26.25" customHeight="1">
      <c r="B18" s="295" t="s">
        <v>38</v>
      </c>
      <c r="C18" s="295"/>
      <c r="D18" s="295"/>
      <c r="E18" s="295"/>
      <c r="F18" s="295"/>
      <c r="G18" s="295"/>
      <c r="H18" s="295"/>
      <c r="I18" s="295"/>
      <c r="J18" s="295"/>
      <c r="K18" s="295"/>
      <c r="L18" s="295"/>
    </row>
    <row r="20" ht="15">
      <c r="B20" s="9" t="s">
        <v>350</v>
      </c>
    </row>
  </sheetData>
  <mergeCells count="1">
    <mergeCell ref="B18:L18"/>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V21"/>
  <sheetViews>
    <sheetView showGridLines="0" workbookViewId="0" topLeftCell="A1">
      <pane xSplit="2" ySplit="3" topLeftCell="D4" activePane="bottomRight" state="frozen"/>
      <selection pane="topRight" activeCell="C1" sqref="C1"/>
      <selection pane="bottomLeft" activeCell="A4" sqref="A4"/>
      <selection pane="bottomRight" activeCell="S20" sqref="S20"/>
    </sheetView>
  </sheetViews>
  <sheetFormatPr defaultColWidth="9.140625" defaultRowHeight="15"/>
  <cols>
    <col min="1" max="1" width="8.57421875" style="2" customWidth="1"/>
    <col min="2" max="2" width="46.00390625" style="2" customWidth="1"/>
    <col min="3" max="18" width="10.421875" style="2" customWidth="1"/>
    <col min="19" max="19" width="12.00390625" style="2" bestFit="1" customWidth="1"/>
    <col min="20" max="20" width="10.140625" style="2" bestFit="1" customWidth="1"/>
    <col min="21" max="21" width="10.57421875" style="2" customWidth="1"/>
    <col min="22" max="22" width="10.00390625" style="2" customWidth="1"/>
    <col min="23" max="16384" width="9.140625" style="2" customWidth="1"/>
  </cols>
  <sheetData>
    <row r="2" ht="18.75" customHeight="1">
      <c r="B2" s="3" t="s">
        <v>138</v>
      </c>
    </row>
    <row r="3" ht="15.75" customHeight="1"/>
    <row r="4" spans="2:22" ht="18.75" customHeight="1">
      <c r="B4" s="49" t="s">
        <v>26</v>
      </c>
      <c r="C4" s="49" t="s">
        <v>1</v>
      </c>
      <c r="D4" s="49" t="s">
        <v>2</v>
      </c>
      <c r="E4" s="49" t="s">
        <v>3</v>
      </c>
      <c r="F4" s="49" t="s">
        <v>4</v>
      </c>
      <c r="G4" s="49" t="s">
        <v>5</v>
      </c>
      <c r="H4" s="49" t="s">
        <v>6</v>
      </c>
      <c r="I4" s="49" t="s">
        <v>7</v>
      </c>
      <c r="J4" s="49" t="s">
        <v>8</v>
      </c>
      <c r="K4" s="49" t="s">
        <v>9</v>
      </c>
      <c r="L4" s="49" t="s">
        <v>12</v>
      </c>
      <c r="M4" s="49" t="s">
        <v>13</v>
      </c>
      <c r="N4" s="49" t="s">
        <v>93</v>
      </c>
      <c r="O4" s="49" t="s">
        <v>94</v>
      </c>
      <c r="P4" s="49" t="s">
        <v>95</v>
      </c>
      <c r="Q4" s="49" t="s">
        <v>96</v>
      </c>
      <c r="R4" s="49" t="s">
        <v>414</v>
      </c>
      <c r="S4" s="49" t="s">
        <v>415</v>
      </c>
      <c r="T4" s="49" t="s">
        <v>416</v>
      </c>
      <c r="U4" s="49" t="s">
        <v>417</v>
      </c>
      <c r="V4" s="49" t="s">
        <v>418</v>
      </c>
    </row>
    <row r="5" spans="2:22" ht="30">
      <c r="B5" s="68" t="s">
        <v>29</v>
      </c>
      <c r="C5" s="60">
        <f>TSD_019!C8</f>
        <v>400</v>
      </c>
      <c r="D5" s="60">
        <f>TSD_019!D8</f>
        <v>580</v>
      </c>
      <c r="E5" s="60">
        <f>TSD_019!E8</f>
        <v>560</v>
      </c>
      <c r="F5" s="60">
        <f>TSD_019!F8</f>
        <v>300</v>
      </c>
      <c r="G5" s="60">
        <f>TSD_019!G8</f>
        <v>80</v>
      </c>
      <c r="H5" s="60">
        <f>TSD_019!H8</f>
        <v>280</v>
      </c>
      <c r="I5" s="60">
        <f>TSD_019!I8</f>
        <v>240</v>
      </c>
      <c r="J5" s="60">
        <f>TSD_019!J8</f>
        <v>260</v>
      </c>
      <c r="K5" s="60">
        <f>TSD_019!K8</f>
        <v>260</v>
      </c>
      <c r="L5" s="60">
        <f>TSD_019!L8</f>
        <v>40</v>
      </c>
      <c r="M5" s="60">
        <f>TSD_019!M8</f>
        <v>90</v>
      </c>
      <c r="N5" s="60">
        <f>TSD_019!N8</f>
        <v>0</v>
      </c>
      <c r="O5" s="60">
        <f>TSD_019!O8</f>
        <v>0</v>
      </c>
      <c r="P5" s="60">
        <f>TSD_019!P8</f>
        <v>25</v>
      </c>
      <c r="Q5" s="60">
        <f>TSD_019!Q8</f>
        <v>0</v>
      </c>
      <c r="R5" s="60">
        <f>TSD_019!R8</f>
        <v>50</v>
      </c>
      <c r="S5" s="60">
        <v>25</v>
      </c>
      <c r="T5" s="60">
        <v>50</v>
      </c>
      <c r="U5" s="60">
        <v>25</v>
      </c>
      <c r="V5" s="60">
        <v>0</v>
      </c>
    </row>
    <row r="6" spans="2:22" ht="30">
      <c r="B6" s="68" t="s">
        <v>30</v>
      </c>
      <c r="C6" s="60">
        <f>TSD_020!C8</f>
        <v>13550</v>
      </c>
      <c r="D6" s="60">
        <f>TSD_020!D8</f>
        <v>15785</v>
      </c>
      <c r="E6" s="60">
        <f>TSD_020!E8</f>
        <v>15000</v>
      </c>
      <c r="F6" s="60">
        <f>TSD_020!F8</f>
        <v>21500</v>
      </c>
      <c r="G6" s="60">
        <f>TSD_020!G8</f>
        <v>24550</v>
      </c>
      <c r="H6" s="60">
        <f>TSD_020!H8</f>
        <v>16000</v>
      </c>
      <c r="I6" s="60">
        <f>TSD_020!I8</f>
        <v>15150</v>
      </c>
      <c r="J6" s="60">
        <f>TSD_020!J8</f>
        <v>41100</v>
      </c>
      <c r="K6" s="60">
        <f>TSD_020!K8</f>
        <v>17950</v>
      </c>
      <c r="L6" s="60">
        <f>TSD_020!L8</f>
        <v>17150</v>
      </c>
      <c r="M6" s="60">
        <f>TSD_020!M8</f>
        <v>18480</v>
      </c>
      <c r="N6" s="60">
        <f>TSD_020!N8</f>
        <v>19860</v>
      </c>
      <c r="O6" s="60">
        <f>TSD_020!O8</f>
        <v>14560</v>
      </c>
      <c r="P6" s="60">
        <f>TSD_020!P8</f>
        <v>30840</v>
      </c>
      <c r="Q6" s="60">
        <v>37620</v>
      </c>
      <c r="R6" s="60">
        <v>37620</v>
      </c>
      <c r="S6" s="60">
        <v>71930</v>
      </c>
      <c r="T6" s="60">
        <v>60975</v>
      </c>
      <c r="U6" s="60">
        <v>64100</v>
      </c>
      <c r="V6" s="60">
        <v>70320</v>
      </c>
    </row>
    <row r="7" spans="2:22" ht="30">
      <c r="B7" s="68" t="s">
        <v>27</v>
      </c>
      <c r="C7" s="60">
        <f>TSD_021!C9</f>
        <v>27530</v>
      </c>
      <c r="D7" s="60">
        <f>TSD_021!D9</f>
        <v>92800</v>
      </c>
      <c r="E7" s="60">
        <f>TSD_021!E9</f>
        <v>42060</v>
      </c>
      <c r="F7" s="60">
        <f>TSD_021!F9</f>
        <v>88400</v>
      </c>
      <c r="G7" s="60">
        <f>TSD_021!G9</f>
        <v>74220</v>
      </c>
      <c r="H7" s="60">
        <f>TSD_021!H9</f>
        <v>142760</v>
      </c>
      <c r="I7" s="60">
        <f>TSD_021!I9</f>
        <v>31620</v>
      </c>
      <c r="J7" s="60">
        <f>TSD_021!J9</f>
        <v>31080</v>
      </c>
      <c r="K7" s="60">
        <f>TSD_021!K9</f>
        <v>15420</v>
      </c>
      <c r="L7" s="60">
        <f>TSD_021!L9</f>
        <v>28260</v>
      </c>
      <c r="M7" s="60">
        <f>TSD_021!M9</f>
        <v>72565</v>
      </c>
      <c r="N7" s="60">
        <f>TSD_021!N9</f>
        <v>43725</v>
      </c>
      <c r="O7" s="60">
        <f>TSD_021!O9</f>
        <v>73830</v>
      </c>
      <c r="P7" s="60">
        <f>TSD_021!P9</f>
        <v>71975</v>
      </c>
      <c r="Q7" s="60">
        <v>255400</v>
      </c>
      <c r="R7" s="60">
        <v>255400</v>
      </c>
      <c r="S7" s="60">
        <v>442600</v>
      </c>
      <c r="T7" s="60">
        <v>154585</v>
      </c>
      <c r="U7" s="60">
        <v>149435</v>
      </c>
      <c r="V7" s="60">
        <v>252625</v>
      </c>
    </row>
    <row r="8" spans="2:22" ht="30">
      <c r="B8" s="68" t="s">
        <v>28</v>
      </c>
      <c r="C8" s="60">
        <f>TSD_022!C9</f>
        <v>3200</v>
      </c>
      <c r="D8" s="60">
        <f>TSD_022!D9</f>
        <v>1280</v>
      </c>
      <c r="E8" s="60">
        <f>TSD_022!E9</f>
        <v>1200</v>
      </c>
      <c r="F8" s="60">
        <f>TSD_022!F9</f>
        <v>2700</v>
      </c>
      <c r="G8" s="60">
        <f>TSD_022!G9</f>
        <v>2660</v>
      </c>
      <c r="H8" s="60">
        <f>TSD_022!H9</f>
        <v>2780</v>
      </c>
      <c r="I8" s="60">
        <f>TSD_022!I9</f>
        <v>2840</v>
      </c>
      <c r="J8" s="60">
        <f>TSD_022!J9</f>
        <v>1040</v>
      </c>
      <c r="K8" s="60">
        <f>TSD_022!K9</f>
        <v>600</v>
      </c>
      <c r="L8" s="60">
        <f>TSD_022!L9</f>
        <v>1460</v>
      </c>
      <c r="M8" s="60">
        <f>TSD_022!M9</f>
        <v>2890</v>
      </c>
      <c r="N8" s="60">
        <f>TSD_022!N9</f>
        <v>1250</v>
      </c>
      <c r="O8" s="60">
        <f>TSD_022!O9</f>
        <v>1625</v>
      </c>
      <c r="P8" s="60">
        <f>TSD_022!P9</f>
        <v>800</v>
      </c>
      <c r="Q8" s="60">
        <v>1575</v>
      </c>
      <c r="R8" s="60">
        <v>1575</v>
      </c>
      <c r="S8" s="60">
        <v>2150</v>
      </c>
      <c r="T8" s="60">
        <v>1950</v>
      </c>
      <c r="U8" s="60">
        <v>2950</v>
      </c>
      <c r="V8" s="60">
        <v>4000</v>
      </c>
    </row>
    <row r="9" spans="2:22" ht="18.75" customHeight="1">
      <c r="B9" s="69" t="s">
        <v>31</v>
      </c>
      <c r="C9" s="54" t="s">
        <v>24</v>
      </c>
      <c r="D9" s="54" t="s">
        <v>24</v>
      </c>
      <c r="E9" s="54" t="s">
        <v>24</v>
      </c>
      <c r="F9" s="54" t="s">
        <v>24</v>
      </c>
      <c r="G9" s="54" t="s">
        <v>24</v>
      </c>
      <c r="H9" s="60">
        <f>TSD_024!C6</f>
        <v>174160</v>
      </c>
      <c r="I9" s="60">
        <f>TSD_024!D6</f>
        <v>181600</v>
      </c>
      <c r="J9" s="60">
        <f>TSD_024!E6</f>
        <v>110320</v>
      </c>
      <c r="K9" s="60">
        <f>TSD_024!F6</f>
        <v>152560</v>
      </c>
      <c r="L9" s="60">
        <f>TSD_024!G6</f>
        <v>257440</v>
      </c>
      <c r="M9" s="60">
        <f>TSD_024!H6</f>
        <v>888980</v>
      </c>
      <c r="N9" s="60">
        <f>TSD_024!I6</f>
        <v>253870</v>
      </c>
      <c r="O9" s="60">
        <f>TSD_024!J6</f>
        <v>588680</v>
      </c>
      <c r="P9" s="60">
        <f>TSD_024!K6</f>
        <v>1371150</v>
      </c>
      <c r="Q9" s="121">
        <v>312930</v>
      </c>
      <c r="R9" s="121">
        <v>312930</v>
      </c>
      <c r="S9" s="121">
        <v>3371100</v>
      </c>
      <c r="T9" s="121">
        <v>289800</v>
      </c>
      <c r="U9" s="121">
        <v>1090500</v>
      </c>
      <c r="V9" s="121">
        <v>251900</v>
      </c>
    </row>
    <row r="10" spans="2:22" ht="18.75" customHeight="1">
      <c r="B10" s="69" t="s">
        <v>32</v>
      </c>
      <c r="C10" s="54" t="s">
        <v>24</v>
      </c>
      <c r="D10" s="54" t="s">
        <v>24</v>
      </c>
      <c r="E10" s="54" t="s">
        <v>24</v>
      </c>
      <c r="F10" s="54" t="s">
        <v>24</v>
      </c>
      <c r="G10" s="54" t="s">
        <v>24</v>
      </c>
      <c r="H10" s="60">
        <f>TSD_024!C8</f>
        <v>239160</v>
      </c>
      <c r="I10" s="60">
        <f>TSD_024!D8</f>
        <v>107520</v>
      </c>
      <c r="J10" s="60">
        <f>TSD_024!E8</f>
        <v>90360</v>
      </c>
      <c r="K10" s="60">
        <f>TSD_024!F8</f>
        <v>127800</v>
      </c>
      <c r="L10" s="60">
        <f>TSD_024!G8</f>
        <v>384960</v>
      </c>
      <c r="M10" s="60">
        <f>TSD_024!H8</f>
        <v>1017700</v>
      </c>
      <c r="N10" s="60">
        <f>TSD_024!I8</f>
        <v>408320</v>
      </c>
      <c r="O10" s="60">
        <f>TSD_024!J8</f>
        <v>387100</v>
      </c>
      <c r="P10" s="60">
        <f>TSD_024!K8</f>
        <v>1376060</v>
      </c>
      <c r="Q10" s="121">
        <v>401800</v>
      </c>
      <c r="R10" s="121">
        <v>401800</v>
      </c>
      <c r="S10" s="121">
        <v>3874500</v>
      </c>
      <c r="T10" s="121">
        <v>331650</v>
      </c>
      <c r="U10" s="121">
        <v>1333200</v>
      </c>
      <c r="V10" s="121">
        <v>488550</v>
      </c>
    </row>
    <row r="11" spans="2:22" ht="18.75" customHeight="1">
      <c r="B11" s="69" t="s">
        <v>33</v>
      </c>
      <c r="C11" s="54" t="s">
        <v>24</v>
      </c>
      <c r="D11" s="54" t="s">
        <v>24</v>
      </c>
      <c r="E11" s="54" t="s">
        <v>24</v>
      </c>
      <c r="F11" s="54" t="s">
        <v>24</v>
      </c>
      <c r="G11" s="54" t="s">
        <v>24</v>
      </c>
      <c r="H11" s="60">
        <f>TSD_024!C10</f>
        <v>971200</v>
      </c>
      <c r="I11" s="60">
        <f>TSD_024!D10</f>
        <v>190240</v>
      </c>
      <c r="J11" s="60">
        <f>TSD_024!E10</f>
        <v>71040</v>
      </c>
      <c r="K11" s="60">
        <f>TSD_024!F10</f>
        <v>111040</v>
      </c>
      <c r="L11" s="60">
        <f>TSD_024!G10</f>
        <v>309120</v>
      </c>
      <c r="M11" s="60">
        <f>TSD_024!H10</f>
        <v>1502185</v>
      </c>
      <c r="N11" s="60">
        <f>TSD_024!I10</f>
        <v>725705</v>
      </c>
      <c r="O11" s="60">
        <f>TSD_024!J10</f>
        <v>1184925</v>
      </c>
      <c r="P11" s="60">
        <f>TSD_024!K10</f>
        <v>2674545</v>
      </c>
      <c r="Q11" s="121">
        <v>623265</v>
      </c>
      <c r="R11" s="121">
        <v>623265</v>
      </c>
      <c r="S11" s="121">
        <v>6009600</v>
      </c>
      <c r="T11" s="121">
        <v>223400</v>
      </c>
      <c r="U11" s="121">
        <v>1039400</v>
      </c>
      <c r="V11" s="121">
        <v>840000</v>
      </c>
    </row>
    <row r="12" spans="2:22" ht="18.75" customHeight="1">
      <c r="B12" s="69" t="s">
        <v>443</v>
      </c>
      <c r="C12" s="54" t="s">
        <v>24</v>
      </c>
      <c r="D12" s="54" t="s">
        <v>24</v>
      </c>
      <c r="E12" s="54" t="s">
        <v>24</v>
      </c>
      <c r="F12" s="54" t="s">
        <v>24</v>
      </c>
      <c r="G12" s="54" t="s">
        <v>24</v>
      </c>
      <c r="H12" s="54" t="s">
        <v>24</v>
      </c>
      <c r="I12" s="60">
        <f>TSD_024!D16</f>
        <v>0</v>
      </c>
      <c r="J12" s="60">
        <f>TSD_024!E16</f>
        <v>0</v>
      </c>
      <c r="K12" s="60">
        <f>TSD_024!F16</f>
        <v>0</v>
      </c>
      <c r="L12" s="60">
        <f>TSD_024!G16</f>
        <v>0</v>
      </c>
      <c r="M12" s="60">
        <f>TSD_024!H16</f>
        <v>0</v>
      </c>
      <c r="N12" s="60">
        <f>TSD_024!I16</f>
        <v>0</v>
      </c>
      <c r="O12" s="60">
        <f>TSD_024!J16</f>
        <v>0</v>
      </c>
      <c r="P12" s="60">
        <f>TSD_024!K16</f>
        <v>0</v>
      </c>
      <c r="Q12" s="121">
        <v>1033410</v>
      </c>
      <c r="R12" s="121">
        <v>1033410</v>
      </c>
      <c r="S12" s="121">
        <v>9548280</v>
      </c>
      <c r="T12" s="121">
        <v>186300</v>
      </c>
      <c r="U12" s="121">
        <v>577935</v>
      </c>
      <c r="V12" s="121">
        <v>588465</v>
      </c>
    </row>
    <row r="13" spans="2:22" ht="18.75" customHeight="1">
      <c r="B13" s="69" t="s">
        <v>453</v>
      </c>
      <c r="C13" s="54"/>
      <c r="D13" s="54"/>
      <c r="E13" s="54"/>
      <c r="F13" s="54"/>
      <c r="G13" s="54"/>
      <c r="H13" s="54"/>
      <c r="I13" s="60"/>
      <c r="J13" s="60"/>
      <c r="K13" s="60"/>
      <c r="L13" s="60"/>
      <c r="M13" s="60"/>
      <c r="N13" s="60"/>
      <c r="O13" s="60"/>
      <c r="P13" s="60"/>
      <c r="Q13" s="121"/>
      <c r="R13" s="121"/>
      <c r="S13" s="121">
        <v>4685120</v>
      </c>
      <c r="T13" s="121">
        <v>41140</v>
      </c>
      <c r="U13" s="121">
        <v>27225</v>
      </c>
      <c r="V13" s="121">
        <v>11495</v>
      </c>
    </row>
    <row r="14" spans="2:22" ht="18.75" customHeight="1">
      <c r="B14" s="69" t="s">
        <v>70</v>
      </c>
      <c r="C14" s="54" t="s">
        <v>24</v>
      </c>
      <c r="D14" s="54" t="s">
        <v>24</v>
      </c>
      <c r="E14" s="54" t="s">
        <v>24</v>
      </c>
      <c r="F14" s="54" t="s">
        <v>24</v>
      </c>
      <c r="G14" s="54" t="s">
        <v>24</v>
      </c>
      <c r="H14" s="60">
        <f>TSD_023!C6</f>
        <v>283920</v>
      </c>
      <c r="I14" s="60">
        <f>TSD_023!D6</f>
        <v>83280</v>
      </c>
      <c r="J14" s="60">
        <f>TSD_023!E6</f>
        <v>44720</v>
      </c>
      <c r="K14" s="60">
        <f>TSD_023!F6</f>
        <v>72880</v>
      </c>
      <c r="L14" s="60">
        <f>TSD_023!G6</f>
        <v>183040</v>
      </c>
      <c r="M14" s="60">
        <f>TSD_023!H6</f>
        <v>238770</v>
      </c>
      <c r="N14" s="60">
        <f>TSD_023!I6</f>
        <v>104760</v>
      </c>
      <c r="O14" s="60">
        <f>TSD_023!J6</f>
        <v>102780</v>
      </c>
      <c r="P14" s="60">
        <f>TSD_023!K6</f>
        <v>293220</v>
      </c>
      <c r="Q14" s="121">
        <v>70110</v>
      </c>
      <c r="R14" s="121">
        <v>70110</v>
      </c>
      <c r="S14" s="121">
        <v>319400</v>
      </c>
      <c r="T14" s="121">
        <v>52500</v>
      </c>
      <c r="U14" s="121">
        <v>29000</v>
      </c>
      <c r="V14" s="121">
        <v>36300</v>
      </c>
    </row>
    <row r="15" spans="2:22" ht="18.75" customHeight="1">
      <c r="B15" s="69" t="s">
        <v>71</v>
      </c>
      <c r="C15" s="54" t="s">
        <v>24</v>
      </c>
      <c r="D15" s="54" t="s">
        <v>24</v>
      </c>
      <c r="E15" s="54" t="s">
        <v>24</v>
      </c>
      <c r="F15" s="54" t="s">
        <v>24</v>
      </c>
      <c r="G15" s="54" t="s">
        <v>24</v>
      </c>
      <c r="H15" s="60">
        <f>TSD_023!C8</f>
        <v>99240</v>
      </c>
      <c r="I15" s="60">
        <f>TSD_023!D8</f>
        <v>51120</v>
      </c>
      <c r="J15" s="60">
        <f>TSD_023!E8</f>
        <v>25800</v>
      </c>
      <c r="K15" s="60">
        <f>TSD_023!F8</f>
        <v>21480</v>
      </c>
      <c r="L15" s="60">
        <f>TSD_023!G8</f>
        <v>127520</v>
      </c>
      <c r="M15" s="60">
        <f>TSD_023!H8</f>
        <v>56280</v>
      </c>
      <c r="N15" s="60">
        <f>TSD_023!I8</f>
        <v>123620</v>
      </c>
      <c r="O15" s="60">
        <f>TSD_023!J8</f>
        <v>3220</v>
      </c>
      <c r="P15" s="60">
        <f>TSD_023!K8</f>
        <v>51520</v>
      </c>
      <c r="Q15" s="121">
        <v>8120</v>
      </c>
      <c r="R15" s="121">
        <v>8120</v>
      </c>
      <c r="S15" s="121">
        <v>108600</v>
      </c>
      <c r="T15" s="121">
        <v>2850</v>
      </c>
      <c r="U15" s="121">
        <v>5550</v>
      </c>
      <c r="V15" s="121">
        <v>4200</v>
      </c>
    </row>
    <row r="16" spans="2:22" ht="18.75" customHeight="1">
      <c r="B16" s="69" t="s">
        <v>72</v>
      </c>
      <c r="C16" s="54" t="s">
        <v>24</v>
      </c>
      <c r="D16" s="54" t="s">
        <v>24</v>
      </c>
      <c r="E16" s="54" t="s">
        <v>24</v>
      </c>
      <c r="F16" s="54" t="s">
        <v>24</v>
      </c>
      <c r="G16" s="54" t="s">
        <v>24</v>
      </c>
      <c r="H16" s="60">
        <f>TSD_023!C10</f>
        <v>11200</v>
      </c>
      <c r="I16" s="60">
        <f>TSD_023!D10</f>
        <v>10080</v>
      </c>
      <c r="J16" s="60">
        <f>TSD_023!E10</f>
        <v>320</v>
      </c>
      <c r="K16" s="60">
        <f>TSD_023!F10</f>
        <v>0</v>
      </c>
      <c r="L16" s="60">
        <f>TSD_023!G10</f>
        <v>64240</v>
      </c>
      <c r="M16" s="60">
        <f>TSD_023!H10</f>
        <v>11470</v>
      </c>
      <c r="N16" s="60">
        <f>TSD_023!I10</f>
        <v>0</v>
      </c>
      <c r="O16" s="60">
        <f>TSD_023!J10</f>
        <v>0</v>
      </c>
      <c r="P16" s="60">
        <f>TSD_023!K10</f>
        <v>555</v>
      </c>
      <c r="Q16" s="121">
        <v>2220</v>
      </c>
      <c r="R16" s="121">
        <v>2220</v>
      </c>
      <c r="S16" s="121">
        <v>2800</v>
      </c>
      <c r="T16" s="121">
        <v>0</v>
      </c>
      <c r="U16" s="121">
        <v>0</v>
      </c>
      <c r="V16" s="121">
        <v>0</v>
      </c>
    </row>
    <row r="17" spans="3:22" ht="18.75" customHeight="1">
      <c r="C17" s="70">
        <f>SUM(C5:C16)</f>
        <v>44680</v>
      </c>
      <c r="D17" s="70">
        <f aca="true" t="shared" si="0" ref="D17:N17">SUM(D5:D16)</f>
        <v>110445</v>
      </c>
      <c r="E17" s="70">
        <f t="shared" si="0"/>
        <v>58820</v>
      </c>
      <c r="F17" s="70">
        <f t="shared" si="0"/>
        <v>112900</v>
      </c>
      <c r="G17" s="70">
        <f t="shared" si="0"/>
        <v>101510</v>
      </c>
      <c r="H17" s="70">
        <f t="shared" si="0"/>
        <v>1940700</v>
      </c>
      <c r="I17" s="70">
        <f t="shared" si="0"/>
        <v>673690</v>
      </c>
      <c r="J17" s="70">
        <f t="shared" si="0"/>
        <v>416040</v>
      </c>
      <c r="K17" s="70">
        <f t="shared" si="0"/>
        <v>519990</v>
      </c>
      <c r="L17" s="70">
        <f t="shared" si="0"/>
        <v>1373230</v>
      </c>
      <c r="M17" s="70">
        <f t="shared" si="0"/>
        <v>3809410</v>
      </c>
      <c r="N17" s="70">
        <f t="shared" si="0"/>
        <v>1681110</v>
      </c>
      <c r="O17" s="70">
        <f aca="true" t="shared" si="1" ref="O17:T17">SUM(O5:O16)</f>
        <v>2356720</v>
      </c>
      <c r="P17" s="70">
        <f t="shared" si="1"/>
        <v>5870690</v>
      </c>
      <c r="Q17" s="70">
        <f t="shared" si="1"/>
        <v>2746450</v>
      </c>
      <c r="R17" s="70">
        <f t="shared" si="1"/>
        <v>2746500</v>
      </c>
      <c r="S17" s="70">
        <f t="shared" si="1"/>
        <v>28436105</v>
      </c>
      <c r="T17" s="70">
        <f t="shared" si="1"/>
        <v>1345200</v>
      </c>
      <c r="U17" s="70">
        <f aca="true" t="shared" si="2" ref="U17:V17">SUM(U5:U16)</f>
        <v>4319320</v>
      </c>
      <c r="V17" s="70">
        <f t="shared" si="2"/>
        <v>2547855</v>
      </c>
    </row>
    <row r="21" spans="8:12" ht="15">
      <c r="H21" s="190"/>
      <c r="I21" s="190"/>
      <c r="J21" s="190"/>
      <c r="K21" s="190"/>
      <c r="L21" s="190"/>
    </row>
  </sheetData>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V6"/>
  <sheetViews>
    <sheetView showGridLines="0" workbookViewId="0" topLeftCell="A1">
      <selection activeCell="V4" sqref="V4"/>
    </sheetView>
  </sheetViews>
  <sheetFormatPr defaultColWidth="9.140625" defaultRowHeight="15"/>
  <cols>
    <col min="1" max="1" width="8.57421875" style="0" customWidth="1"/>
    <col min="2" max="2" width="52.00390625" style="0" customWidth="1"/>
    <col min="3" max="13" width="9.140625" style="0" customWidth="1"/>
  </cols>
  <sheetData>
    <row r="2" ht="18.75" customHeight="1">
      <c r="B2" s="3" t="s">
        <v>325</v>
      </c>
    </row>
    <row r="3" spans="3:13" ht="15.75" customHeight="1">
      <c r="C3" s="2"/>
      <c r="D3" s="2"/>
      <c r="E3" s="2"/>
      <c r="F3" s="2"/>
      <c r="G3" s="2"/>
      <c r="H3" s="2"/>
      <c r="I3" s="2"/>
      <c r="J3" s="2"/>
      <c r="K3" s="2"/>
      <c r="L3" s="2"/>
      <c r="M3" s="2"/>
    </row>
    <row r="4" spans="2:22" ht="18.75" customHeight="1">
      <c r="B4" s="49" t="s">
        <v>0</v>
      </c>
      <c r="C4" s="49" t="s">
        <v>1</v>
      </c>
      <c r="D4" s="49" t="s">
        <v>2</v>
      </c>
      <c r="E4" s="49" t="s">
        <v>3</v>
      </c>
      <c r="F4" s="49" t="s">
        <v>4</v>
      </c>
      <c r="G4" s="49" t="s">
        <v>5</v>
      </c>
      <c r="H4" s="49" t="s">
        <v>6</v>
      </c>
      <c r="I4" s="49" t="s">
        <v>7</v>
      </c>
      <c r="J4" s="49" t="s">
        <v>8</v>
      </c>
      <c r="K4" s="49" t="s">
        <v>9</v>
      </c>
      <c r="L4" s="49" t="s">
        <v>12</v>
      </c>
      <c r="M4" s="49" t="s">
        <v>13</v>
      </c>
      <c r="N4" s="49" t="s">
        <v>93</v>
      </c>
      <c r="O4" s="49" t="s">
        <v>94</v>
      </c>
      <c r="P4" s="49" t="s">
        <v>95</v>
      </c>
      <c r="Q4" s="49" t="s">
        <v>96</v>
      </c>
      <c r="R4" s="49" t="s">
        <v>414</v>
      </c>
      <c r="S4" s="49" t="s">
        <v>415</v>
      </c>
      <c r="T4" s="49" t="s">
        <v>416</v>
      </c>
      <c r="U4" s="49" t="s">
        <v>417</v>
      </c>
      <c r="V4" s="49" t="s">
        <v>418</v>
      </c>
    </row>
    <row r="5" spans="2:22" ht="18.75" customHeight="1">
      <c r="B5" s="50" t="s">
        <v>14</v>
      </c>
      <c r="C5" s="54">
        <v>846</v>
      </c>
      <c r="D5" s="51">
        <v>1424</v>
      </c>
      <c r="E5" s="51">
        <v>1481</v>
      </c>
      <c r="F5" s="51">
        <v>1713</v>
      </c>
      <c r="G5" s="51">
        <v>2013</v>
      </c>
      <c r="H5" s="51">
        <v>5122</v>
      </c>
      <c r="I5" s="51">
        <v>3543</v>
      </c>
      <c r="J5" s="51">
        <v>3865</v>
      </c>
      <c r="K5" s="51">
        <v>3479</v>
      </c>
      <c r="L5" s="51">
        <v>3049</v>
      </c>
      <c r="M5" s="51">
        <v>4107</v>
      </c>
      <c r="N5" s="51">
        <v>4002</v>
      </c>
      <c r="O5" s="51">
        <v>3783</v>
      </c>
      <c r="P5" s="51">
        <v>5000</v>
      </c>
      <c r="Q5" s="51">
        <v>2709</v>
      </c>
      <c r="R5" s="51">
        <v>723</v>
      </c>
      <c r="S5" s="51">
        <v>1331</v>
      </c>
      <c r="T5" s="51">
        <v>2237</v>
      </c>
      <c r="U5" s="51">
        <v>3881</v>
      </c>
      <c r="V5" s="51">
        <v>2269</v>
      </c>
    </row>
    <row r="6" spans="2:22" ht="18.75" customHeight="1">
      <c r="B6" s="50" t="s">
        <v>35</v>
      </c>
      <c r="C6" s="93">
        <v>0.961</v>
      </c>
      <c r="D6" s="93">
        <v>0.984</v>
      </c>
      <c r="E6" s="93">
        <v>0.991</v>
      </c>
      <c r="F6" s="93">
        <v>0.968</v>
      </c>
      <c r="G6" s="93">
        <v>0.992</v>
      </c>
      <c r="H6" s="93">
        <v>0.952</v>
      </c>
      <c r="I6" s="93">
        <v>0.981</v>
      </c>
      <c r="J6" s="93">
        <v>0.972</v>
      </c>
      <c r="K6" s="93">
        <v>0.958</v>
      </c>
      <c r="L6" s="93">
        <v>0.991</v>
      </c>
      <c r="M6" s="93">
        <v>0.98</v>
      </c>
      <c r="N6" s="93">
        <v>0.98</v>
      </c>
      <c r="O6" s="93">
        <v>0.98</v>
      </c>
      <c r="P6" s="93">
        <v>0.99</v>
      </c>
      <c r="Q6" s="93">
        <v>0.984</v>
      </c>
      <c r="R6" s="93">
        <v>0.99</v>
      </c>
      <c r="S6" s="93">
        <v>0.99</v>
      </c>
      <c r="T6" s="93">
        <v>0.98</v>
      </c>
      <c r="U6" s="93">
        <v>0.99</v>
      </c>
      <c r="V6" s="93">
        <v>0.96</v>
      </c>
    </row>
  </sheetData>
  <printOptions/>
  <pageMargins left="0.7" right="0.7" top="0.75" bottom="0.75" header="0.3" footer="0.3"/>
  <pageSetup horizontalDpi="300" verticalDpi="3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R22"/>
  <sheetViews>
    <sheetView showGridLines="0" workbookViewId="0" topLeftCell="A1">
      <selection activeCell="J6" sqref="J6"/>
    </sheetView>
  </sheetViews>
  <sheetFormatPr defaultColWidth="9.140625" defaultRowHeight="15"/>
  <cols>
    <col min="1" max="1" width="8.140625" style="0" customWidth="1"/>
    <col min="2" max="2" width="57.140625" style="0" customWidth="1"/>
    <col min="3" max="25" width="7.57421875" style="0" customWidth="1"/>
  </cols>
  <sheetData>
    <row r="1" ht="18.75" customHeight="1"/>
    <row r="2" ht="18.75" customHeight="1">
      <c r="B2" s="21" t="s">
        <v>399</v>
      </c>
    </row>
    <row r="3" ht="15.75" customHeight="1"/>
    <row r="4" ht="15.75">
      <c r="B4" s="21" t="s">
        <v>385</v>
      </c>
    </row>
    <row r="6" spans="2:9" ht="15">
      <c r="B6" s="124" t="s">
        <v>168</v>
      </c>
      <c r="C6" s="125" t="s">
        <v>225</v>
      </c>
      <c r="D6" s="125" t="s">
        <v>226</v>
      </c>
      <c r="E6" s="125" t="s">
        <v>227</v>
      </c>
      <c r="F6" s="125" t="s">
        <v>396</v>
      </c>
      <c r="G6" s="125" t="s">
        <v>397</v>
      </c>
      <c r="H6" s="125" t="s">
        <v>456</v>
      </c>
      <c r="I6" s="125" t="s">
        <v>469</v>
      </c>
    </row>
    <row r="7" spans="2:9" ht="15">
      <c r="B7" s="126" t="s">
        <v>371</v>
      </c>
      <c r="C7" s="127">
        <v>0</v>
      </c>
      <c r="D7" s="127">
        <v>1</v>
      </c>
      <c r="E7" s="127">
        <v>1</v>
      </c>
      <c r="F7" s="127" t="s">
        <v>445</v>
      </c>
      <c r="G7" s="127">
        <v>0</v>
      </c>
      <c r="H7" s="127">
        <v>0</v>
      </c>
      <c r="I7" s="127">
        <v>0</v>
      </c>
    </row>
    <row r="9" ht="15.75">
      <c r="B9" s="21" t="s">
        <v>386</v>
      </c>
    </row>
    <row r="11" spans="2:9" ht="15">
      <c r="B11" s="124" t="s">
        <v>168</v>
      </c>
      <c r="C11" s="125" t="s">
        <v>225</v>
      </c>
      <c r="D11" s="125" t="s">
        <v>226</v>
      </c>
      <c r="E11" s="125" t="s">
        <v>227</v>
      </c>
      <c r="F11" s="125" t="s">
        <v>396</v>
      </c>
      <c r="G11" s="125" t="s">
        <v>397</v>
      </c>
      <c r="H11" s="125" t="s">
        <v>456</v>
      </c>
      <c r="I11" s="125" t="s">
        <v>469</v>
      </c>
    </row>
    <row r="12" spans="2:9" ht="15">
      <c r="B12" s="126" t="s">
        <v>372</v>
      </c>
      <c r="C12" s="127">
        <v>2</v>
      </c>
      <c r="D12" s="127">
        <v>0</v>
      </c>
      <c r="E12" s="127">
        <v>0</v>
      </c>
      <c r="F12" s="127">
        <v>0</v>
      </c>
      <c r="G12" s="127">
        <v>0</v>
      </c>
      <c r="H12" s="127">
        <v>0</v>
      </c>
      <c r="I12" s="127">
        <v>0</v>
      </c>
    </row>
    <row r="15" spans="2:15" ht="15">
      <c r="B15" s="226" t="s">
        <v>398</v>
      </c>
      <c r="C15" s="123"/>
      <c r="D15" s="123"/>
      <c r="E15" s="123"/>
      <c r="F15" s="123"/>
      <c r="G15" s="123"/>
      <c r="H15" s="123"/>
      <c r="I15" s="123"/>
      <c r="J15" s="123"/>
      <c r="K15" s="123"/>
      <c r="L15" s="123"/>
      <c r="M15" s="123"/>
      <c r="N15" s="123"/>
      <c r="O15" s="123"/>
    </row>
    <row r="16" spans="2:18" ht="15">
      <c r="B16" s="124" t="s">
        <v>168</v>
      </c>
      <c r="C16" s="125" t="s">
        <v>154</v>
      </c>
      <c r="D16" s="125" t="s">
        <v>125</v>
      </c>
      <c r="E16" s="125" t="s">
        <v>126</v>
      </c>
      <c r="F16" s="125" t="s">
        <v>127</v>
      </c>
      <c r="G16" s="125" t="s">
        <v>155</v>
      </c>
      <c r="H16" s="125" t="s">
        <v>156</v>
      </c>
      <c r="I16" s="125" t="s">
        <v>157</v>
      </c>
      <c r="J16" s="125" t="s">
        <v>158</v>
      </c>
      <c r="K16" s="125" t="s">
        <v>159</v>
      </c>
      <c r="L16" s="125" t="s">
        <v>160</v>
      </c>
      <c r="M16" s="125" t="s">
        <v>161</v>
      </c>
      <c r="N16" s="125" t="s">
        <v>162</v>
      </c>
      <c r="O16" s="125" t="s">
        <v>163</v>
      </c>
      <c r="P16" s="125" t="s">
        <v>223</v>
      </c>
      <c r="Q16" s="125" t="s">
        <v>224</v>
      </c>
      <c r="R16" s="221" t="s">
        <v>225</v>
      </c>
    </row>
    <row r="17" spans="2:18" ht="60">
      <c r="B17" s="126" t="s">
        <v>169</v>
      </c>
      <c r="C17" s="127" t="s">
        <v>165</v>
      </c>
      <c r="D17" s="127" t="s">
        <v>165</v>
      </c>
      <c r="E17" s="127" t="s">
        <v>165</v>
      </c>
      <c r="F17" s="127" t="s">
        <v>165</v>
      </c>
      <c r="G17" s="127" t="s">
        <v>165</v>
      </c>
      <c r="H17" s="128">
        <v>0</v>
      </c>
      <c r="I17" s="128">
        <v>0</v>
      </c>
      <c r="J17" s="128">
        <v>0</v>
      </c>
      <c r="K17" s="128">
        <v>0</v>
      </c>
      <c r="L17" s="128">
        <v>0</v>
      </c>
      <c r="M17" s="128">
        <v>0</v>
      </c>
      <c r="N17" s="128">
        <v>0</v>
      </c>
      <c r="O17" s="128">
        <v>0</v>
      </c>
      <c r="P17" s="128">
        <v>0</v>
      </c>
      <c r="Q17" s="128">
        <v>1</v>
      </c>
      <c r="R17" s="222" t="s">
        <v>24</v>
      </c>
    </row>
    <row r="18" spans="2:18" ht="30">
      <c r="B18" s="126" t="s">
        <v>171</v>
      </c>
      <c r="C18" s="127" t="s">
        <v>165</v>
      </c>
      <c r="D18" s="127" t="s">
        <v>165</v>
      </c>
      <c r="E18" s="127" t="s">
        <v>165</v>
      </c>
      <c r="F18" s="127" t="s">
        <v>165</v>
      </c>
      <c r="G18" s="127" t="s">
        <v>165</v>
      </c>
      <c r="H18" s="128">
        <v>0</v>
      </c>
      <c r="I18" s="128">
        <v>0</v>
      </c>
      <c r="J18" s="128">
        <v>0</v>
      </c>
      <c r="K18" s="128">
        <v>0</v>
      </c>
      <c r="L18" s="128">
        <v>0</v>
      </c>
      <c r="M18" s="128">
        <v>0</v>
      </c>
      <c r="N18" s="128">
        <v>0</v>
      </c>
      <c r="O18" s="128">
        <v>0</v>
      </c>
      <c r="P18" s="128">
        <v>0</v>
      </c>
      <c r="Q18" s="128">
        <v>1</v>
      </c>
      <c r="R18" s="223" t="s">
        <v>24</v>
      </c>
    </row>
    <row r="19" spans="2:18" ht="30">
      <c r="B19" s="126" t="s">
        <v>170</v>
      </c>
      <c r="C19" s="127" t="s">
        <v>165</v>
      </c>
      <c r="D19" s="127" t="s">
        <v>165</v>
      </c>
      <c r="E19" s="127" t="s">
        <v>165</v>
      </c>
      <c r="F19" s="127" t="s">
        <v>165</v>
      </c>
      <c r="G19" s="127" t="s">
        <v>165</v>
      </c>
      <c r="H19" s="127" t="s">
        <v>165</v>
      </c>
      <c r="I19" s="127" t="s">
        <v>165</v>
      </c>
      <c r="J19" s="127" t="s">
        <v>165</v>
      </c>
      <c r="K19" s="127" t="s">
        <v>165</v>
      </c>
      <c r="L19" s="127" t="s">
        <v>165</v>
      </c>
      <c r="M19" s="127" t="s">
        <v>165</v>
      </c>
      <c r="N19" s="127" t="s">
        <v>165</v>
      </c>
      <c r="O19" s="127" t="s">
        <v>165</v>
      </c>
      <c r="P19" s="127" t="s">
        <v>165</v>
      </c>
      <c r="Q19" s="204">
        <v>1</v>
      </c>
      <c r="R19" s="223" t="s">
        <v>24</v>
      </c>
    </row>
    <row r="22" ht="15">
      <c r="B22" s="270" t="s">
        <v>446</v>
      </c>
    </row>
  </sheetData>
  <printOptions/>
  <pageMargins left="0.7" right="0.7" top="0.75" bottom="0.75" header="0.3" footer="0.3"/>
  <pageSetup horizontalDpi="300" verticalDpi="300" orientation="portrait" paperSize="9" r:id="rId2"/>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X9"/>
  <sheetViews>
    <sheetView showGridLines="0" workbookViewId="0" topLeftCell="A1">
      <selection activeCell="Y14" sqref="Y14"/>
    </sheetView>
  </sheetViews>
  <sheetFormatPr defaultColWidth="9.140625" defaultRowHeight="15"/>
  <cols>
    <col min="1" max="1" width="7.8515625" style="0" customWidth="1"/>
    <col min="2" max="2" width="27.421875" style="0" customWidth="1"/>
    <col min="19" max="20" width="9.140625" style="0" customWidth="1"/>
  </cols>
  <sheetData>
    <row r="1" ht="18.75" customHeight="1"/>
    <row r="2" ht="18.75" customHeight="1">
      <c r="B2" s="21" t="s">
        <v>401</v>
      </c>
    </row>
    <row r="3" spans="2:15" ht="12" customHeight="1">
      <c r="B3" s="224" t="s">
        <v>447</v>
      </c>
      <c r="C3" s="123"/>
      <c r="D3" s="123"/>
      <c r="E3" s="123"/>
      <c r="F3" s="123"/>
      <c r="G3" s="123"/>
      <c r="H3" s="123"/>
      <c r="I3" s="123"/>
      <c r="J3" s="123"/>
      <c r="K3" s="123"/>
      <c r="L3" s="123"/>
      <c r="M3" s="123"/>
      <c r="N3" s="123"/>
      <c r="O3" s="123"/>
    </row>
    <row r="4" spans="2:24" ht="18.75" customHeight="1">
      <c r="B4" s="205" t="s">
        <v>168</v>
      </c>
      <c r="C4" s="206" t="s">
        <v>154</v>
      </c>
      <c r="D4" s="206" t="s">
        <v>125</v>
      </c>
      <c r="E4" s="206" t="s">
        <v>126</v>
      </c>
      <c r="F4" s="206" t="s">
        <v>127</v>
      </c>
      <c r="G4" s="206" t="s">
        <v>155</v>
      </c>
      <c r="H4" s="206" t="s">
        <v>156</v>
      </c>
      <c r="I4" s="206" t="s">
        <v>157</v>
      </c>
      <c r="J4" s="206" t="s">
        <v>158</v>
      </c>
      <c r="K4" s="206" t="s">
        <v>159</v>
      </c>
      <c r="L4" s="206" t="s">
        <v>160</v>
      </c>
      <c r="M4" s="206" t="s">
        <v>161</v>
      </c>
      <c r="N4" s="206" t="s">
        <v>162</v>
      </c>
      <c r="O4" s="206" t="s">
        <v>163</v>
      </c>
      <c r="P4" s="206" t="s">
        <v>223</v>
      </c>
      <c r="Q4" s="207" t="s">
        <v>224</v>
      </c>
      <c r="R4" s="207" t="s">
        <v>225</v>
      </c>
      <c r="S4" s="207" t="s">
        <v>226</v>
      </c>
      <c r="T4" s="207" t="s">
        <v>227</v>
      </c>
      <c r="U4" s="207" t="s">
        <v>396</v>
      </c>
      <c r="V4" s="207" t="s">
        <v>397</v>
      </c>
      <c r="W4" s="207" t="s">
        <v>456</v>
      </c>
      <c r="X4" s="207" t="s">
        <v>469</v>
      </c>
    </row>
    <row r="5" spans="2:24" ht="18.75" customHeight="1">
      <c r="B5" s="126" t="s">
        <v>119</v>
      </c>
      <c r="C5" s="127">
        <v>23</v>
      </c>
      <c r="D5" s="127">
        <v>27</v>
      </c>
      <c r="E5" s="127">
        <v>24</v>
      </c>
      <c r="F5" s="127">
        <v>14</v>
      </c>
      <c r="G5" s="127">
        <v>32</v>
      </c>
      <c r="H5" s="128">
        <v>23</v>
      </c>
      <c r="I5" s="128">
        <v>19</v>
      </c>
      <c r="J5" s="128">
        <v>26</v>
      </c>
      <c r="K5" s="128">
        <v>14</v>
      </c>
      <c r="L5" s="128">
        <v>11</v>
      </c>
      <c r="M5" s="128">
        <v>13</v>
      </c>
      <c r="N5" s="128">
        <v>17</v>
      </c>
      <c r="O5" s="128">
        <v>14</v>
      </c>
      <c r="P5" s="128">
        <v>14</v>
      </c>
      <c r="Q5" s="208">
        <v>14</v>
      </c>
      <c r="R5" s="208">
        <v>13</v>
      </c>
      <c r="S5" s="208">
        <v>7</v>
      </c>
      <c r="T5" s="208">
        <v>4</v>
      </c>
      <c r="U5" s="208" t="s">
        <v>450</v>
      </c>
      <c r="V5" s="208">
        <v>6</v>
      </c>
      <c r="W5" s="208">
        <v>6</v>
      </c>
      <c r="X5" s="208">
        <v>7</v>
      </c>
    </row>
    <row r="6" spans="2:24" ht="18.75" customHeight="1">
      <c r="B6" s="126" t="s">
        <v>120</v>
      </c>
      <c r="C6" s="127">
        <v>2.4</v>
      </c>
      <c r="D6" s="127">
        <v>12</v>
      </c>
      <c r="E6" s="127">
        <v>5</v>
      </c>
      <c r="F6" s="127">
        <v>1.4</v>
      </c>
      <c r="G6" s="127">
        <v>4.3</v>
      </c>
      <c r="H6" s="128">
        <v>2.7</v>
      </c>
      <c r="I6" s="128">
        <v>2.1</v>
      </c>
      <c r="J6" s="128">
        <v>0.86</v>
      </c>
      <c r="K6" s="128">
        <v>1.69</v>
      </c>
      <c r="L6" s="128">
        <v>0.71</v>
      </c>
      <c r="M6" s="128">
        <v>1.35</v>
      </c>
      <c r="N6" s="128">
        <v>3.15</v>
      </c>
      <c r="O6" s="128">
        <v>2.46</v>
      </c>
      <c r="P6" s="128">
        <v>8.31</v>
      </c>
      <c r="Q6" s="208">
        <v>5.35</v>
      </c>
      <c r="R6" s="208">
        <v>5.57</v>
      </c>
      <c r="S6" s="208">
        <v>0.32</v>
      </c>
      <c r="T6" s="260">
        <v>0.543</v>
      </c>
      <c r="U6" s="260" t="s">
        <v>448</v>
      </c>
      <c r="V6" s="260">
        <v>1.6</v>
      </c>
      <c r="W6" s="260">
        <v>1.33</v>
      </c>
      <c r="X6" s="260">
        <v>2.68</v>
      </c>
    </row>
    <row r="7" ht="18.75" customHeight="1"/>
    <row r="8" ht="18.75" customHeight="1"/>
    <row r="9" spans="2:5" ht="18.75" customHeight="1">
      <c r="B9" s="271" t="s">
        <v>446</v>
      </c>
      <c r="C9" s="271"/>
      <c r="D9" s="271"/>
      <c r="E9" s="271"/>
    </row>
    <row r="10" ht="18.75" customHeight="1"/>
    <row r="25" ht="15" customHeight="1"/>
  </sheetData>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B2:X13"/>
  <sheetViews>
    <sheetView showGridLines="0" workbookViewId="0" topLeftCell="A1">
      <selection activeCell="W17" sqref="W17"/>
    </sheetView>
  </sheetViews>
  <sheetFormatPr defaultColWidth="9.140625" defaultRowHeight="15"/>
  <cols>
    <col min="1" max="1" width="8.28125" style="0" customWidth="1"/>
    <col min="2" max="2" width="46.8515625" style="0" customWidth="1"/>
    <col min="3" max="3" width="7.7109375" style="0" bestFit="1" customWidth="1"/>
    <col min="4" max="6" width="6.00390625" style="0" bestFit="1" customWidth="1"/>
    <col min="7" max="18" width="10.140625" style="0" bestFit="1" customWidth="1"/>
  </cols>
  <sheetData>
    <row r="1" ht="18.75" customHeight="1"/>
    <row r="2" ht="18.75" customHeight="1">
      <c r="B2" s="21" t="s">
        <v>388</v>
      </c>
    </row>
    <row r="3" spans="2:15" ht="12.75" customHeight="1">
      <c r="B3" t="s">
        <v>387</v>
      </c>
      <c r="C3" s="123"/>
      <c r="D3" s="123"/>
      <c r="E3" s="123"/>
      <c r="F3" s="123"/>
      <c r="G3" s="123"/>
      <c r="H3" s="123"/>
      <c r="I3" s="123"/>
      <c r="J3" s="123"/>
      <c r="K3" s="123"/>
      <c r="L3" s="123"/>
      <c r="M3" s="123"/>
      <c r="N3" s="123"/>
      <c r="O3" s="123"/>
    </row>
    <row r="4" spans="2:24" ht="18.75" customHeight="1">
      <c r="B4" s="124" t="s">
        <v>168</v>
      </c>
      <c r="C4" s="125" t="s">
        <v>154</v>
      </c>
      <c r="D4" s="125" t="s">
        <v>125</v>
      </c>
      <c r="E4" s="125" t="s">
        <v>126</v>
      </c>
      <c r="F4" s="125" t="s">
        <v>127</v>
      </c>
      <c r="G4" s="125" t="s">
        <v>155</v>
      </c>
      <c r="H4" s="125" t="s">
        <v>156</v>
      </c>
      <c r="I4" s="125" t="s">
        <v>157</v>
      </c>
      <c r="J4" s="125" t="s">
        <v>158</v>
      </c>
      <c r="K4" s="125" t="s">
        <v>159</v>
      </c>
      <c r="L4" s="125" t="s">
        <v>160</v>
      </c>
      <c r="M4" s="125" t="s">
        <v>161</v>
      </c>
      <c r="N4" s="125" t="s">
        <v>162</v>
      </c>
      <c r="O4" s="125" t="s">
        <v>163</v>
      </c>
      <c r="P4" s="125" t="s">
        <v>223</v>
      </c>
      <c r="Q4" s="125" t="s">
        <v>224</v>
      </c>
      <c r="R4" s="125" t="s">
        <v>225</v>
      </c>
      <c r="S4" s="125" t="s">
        <v>226</v>
      </c>
      <c r="T4" s="125" t="s">
        <v>227</v>
      </c>
      <c r="U4" s="125" t="s">
        <v>396</v>
      </c>
      <c r="V4" s="207" t="s">
        <v>397</v>
      </c>
      <c r="W4" s="207" t="s">
        <v>456</v>
      </c>
      <c r="X4" s="207" t="s">
        <v>469</v>
      </c>
    </row>
    <row r="5" spans="2:24" ht="18.75" customHeight="1">
      <c r="B5" s="126" t="s">
        <v>172</v>
      </c>
      <c r="C5" s="127"/>
      <c r="D5" s="127"/>
      <c r="E5" s="127"/>
      <c r="F5" s="127"/>
      <c r="G5" s="127" t="s">
        <v>173</v>
      </c>
      <c r="H5" s="191">
        <v>99.73</v>
      </c>
      <c r="I5" s="191">
        <v>99.36</v>
      </c>
      <c r="J5" s="191">
        <v>99.43</v>
      </c>
      <c r="K5" s="191">
        <v>98.4</v>
      </c>
      <c r="L5" s="191">
        <v>99.89</v>
      </c>
      <c r="M5" s="191">
        <v>99.76</v>
      </c>
      <c r="N5" s="191">
        <v>99.97</v>
      </c>
      <c r="O5" s="191">
        <v>99.57</v>
      </c>
      <c r="P5" s="192">
        <v>99.7</v>
      </c>
      <c r="Q5" s="192">
        <v>99.9</v>
      </c>
      <c r="R5" s="192">
        <v>99.97</v>
      </c>
      <c r="S5" s="192">
        <v>99.99</v>
      </c>
      <c r="T5" s="192">
        <v>99.998</v>
      </c>
      <c r="U5" s="192">
        <v>98.967</v>
      </c>
      <c r="V5" s="192">
        <v>99.937</v>
      </c>
      <c r="W5" s="192">
        <v>99.296</v>
      </c>
      <c r="X5" s="192">
        <v>99.99</v>
      </c>
    </row>
    <row r="6" spans="2:24" ht="18.75" customHeight="1">
      <c r="B6" s="126" t="s">
        <v>174</v>
      </c>
      <c r="C6" s="127">
        <v>99.25</v>
      </c>
      <c r="D6" s="127">
        <v>99.29</v>
      </c>
      <c r="E6" s="127">
        <v>99.32</v>
      </c>
      <c r="F6" s="127">
        <v>99.3</v>
      </c>
      <c r="G6" s="127">
        <v>99.38</v>
      </c>
      <c r="H6" s="127">
        <v>99.59</v>
      </c>
      <c r="I6" s="127">
        <v>99.54</v>
      </c>
      <c r="J6" s="127">
        <v>99.27</v>
      </c>
      <c r="K6" s="127">
        <v>99.41</v>
      </c>
      <c r="L6" s="127">
        <v>99.34</v>
      </c>
      <c r="M6" s="127">
        <v>99.38</v>
      </c>
      <c r="N6" s="127">
        <v>99.75</v>
      </c>
      <c r="O6" s="127">
        <v>99.42</v>
      </c>
      <c r="P6" s="128">
        <v>98.64</v>
      </c>
      <c r="Q6" s="192">
        <v>98.68</v>
      </c>
      <c r="R6" s="192">
        <v>99.34</v>
      </c>
      <c r="S6" s="192">
        <v>99.52</v>
      </c>
      <c r="T6" s="192">
        <v>99.174</v>
      </c>
      <c r="U6" s="192">
        <v>99.559</v>
      </c>
      <c r="V6" s="192">
        <v>99.38</v>
      </c>
      <c r="W6" s="192">
        <v>98.916</v>
      </c>
      <c r="X6" s="192">
        <v>98.72</v>
      </c>
    </row>
    <row r="7" ht="18.75" customHeight="1"/>
    <row r="8" ht="18.75" customHeight="1"/>
    <row r="9" spans="2:15" ht="18.75" customHeight="1">
      <c r="B9" s="16" t="s">
        <v>133</v>
      </c>
      <c r="C9" s="2"/>
      <c r="D9" s="2"/>
      <c r="E9" s="2"/>
      <c r="F9" s="2"/>
      <c r="G9" s="2"/>
      <c r="H9" s="2"/>
      <c r="N9" s="2"/>
      <c r="O9" s="2"/>
    </row>
    <row r="10" spans="2:24" ht="18.75" customHeight="1">
      <c r="B10" s="125" t="s">
        <v>134</v>
      </c>
      <c r="C10" s="125" t="s">
        <v>116</v>
      </c>
      <c r="D10" s="125" t="s">
        <v>125</v>
      </c>
      <c r="E10" s="125" t="s">
        <v>126</v>
      </c>
      <c r="F10" s="125" t="s">
        <v>127</v>
      </c>
      <c r="G10" s="125" t="s">
        <v>155</v>
      </c>
      <c r="H10" s="125" t="s">
        <v>156</v>
      </c>
      <c r="I10" s="125" t="s">
        <v>157</v>
      </c>
      <c r="J10" s="125" t="s">
        <v>158</v>
      </c>
      <c r="K10" s="125" t="s">
        <v>159</v>
      </c>
      <c r="L10" s="125" t="s">
        <v>160</v>
      </c>
      <c r="M10" s="125" t="s">
        <v>161</v>
      </c>
      <c r="N10" s="125" t="s">
        <v>162</v>
      </c>
      <c r="O10" s="125" t="s">
        <v>163</v>
      </c>
      <c r="P10" s="125" t="s">
        <v>223</v>
      </c>
      <c r="Q10" s="125" t="s">
        <v>224</v>
      </c>
      <c r="R10" s="125" t="s">
        <v>225</v>
      </c>
      <c r="S10" s="125" t="s">
        <v>226</v>
      </c>
      <c r="T10" s="125" t="s">
        <v>227</v>
      </c>
      <c r="U10" s="125" t="s">
        <v>396</v>
      </c>
      <c r="V10" s="207" t="s">
        <v>397</v>
      </c>
      <c r="W10" s="207" t="s">
        <v>456</v>
      </c>
      <c r="X10" s="207" t="s">
        <v>469</v>
      </c>
    </row>
    <row r="11" spans="2:24" ht="18.75" customHeight="1">
      <c r="B11" s="126" t="s">
        <v>130</v>
      </c>
      <c r="C11" s="127" t="s">
        <v>128</v>
      </c>
      <c r="D11" s="127">
        <v>9</v>
      </c>
      <c r="E11" s="127">
        <v>5</v>
      </c>
      <c r="F11" s="127">
        <v>3</v>
      </c>
      <c r="G11" s="127">
        <v>4</v>
      </c>
      <c r="H11" s="127">
        <v>2</v>
      </c>
      <c r="I11" s="127">
        <v>7</v>
      </c>
      <c r="J11" s="127">
        <v>0</v>
      </c>
      <c r="K11" s="127">
        <v>4</v>
      </c>
      <c r="L11" s="127">
        <v>1</v>
      </c>
      <c r="M11" s="127">
        <v>0</v>
      </c>
      <c r="N11" s="127">
        <v>4</v>
      </c>
      <c r="O11" s="127">
        <v>5</v>
      </c>
      <c r="P11" s="128">
        <v>4</v>
      </c>
      <c r="Q11" s="128">
        <v>7</v>
      </c>
      <c r="R11" s="128">
        <v>2</v>
      </c>
      <c r="S11" s="128">
        <v>0</v>
      </c>
      <c r="T11" s="128">
        <v>3</v>
      </c>
      <c r="U11" s="128">
        <v>1</v>
      </c>
      <c r="V11" s="128">
        <v>1</v>
      </c>
      <c r="W11" s="128">
        <v>3</v>
      </c>
      <c r="X11" s="128">
        <v>1</v>
      </c>
    </row>
    <row r="12" spans="2:24" ht="18.75" customHeight="1">
      <c r="B12" s="126" t="s">
        <v>129</v>
      </c>
      <c r="C12" s="127">
        <v>2</v>
      </c>
      <c r="D12" s="127">
        <v>2</v>
      </c>
      <c r="E12" s="127">
        <v>1</v>
      </c>
      <c r="F12" s="127">
        <v>0</v>
      </c>
      <c r="G12" s="127">
        <v>0</v>
      </c>
      <c r="H12" s="127">
        <v>1</v>
      </c>
      <c r="I12" s="127">
        <v>0</v>
      </c>
      <c r="J12" s="127">
        <v>0</v>
      </c>
      <c r="K12" s="127">
        <v>0</v>
      </c>
      <c r="L12" s="127">
        <v>0</v>
      </c>
      <c r="M12" s="127">
        <v>0</v>
      </c>
      <c r="N12" s="127">
        <v>1</v>
      </c>
      <c r="O12" s="127">
        <v>0</v>
      </c>
      <c r="P12" s="127">
        <v>2</v>
      </c>
      <c r="Q12" s="127">
        <v>1</v>
      </c>
      <c r="R12" s="127">
        <v>1</v>
      </c>
      <c r="S12" s="127">
        <v>0</v>
      </c>
      <c r="T12" s="127">
        <v>0</v>
      </c>
      <c r="U12" s="127">
        <v>1</v>
      </c>
      <c r="V12" s="127">
        <v>1</v>
      </c>
      <c r="W12" s="127">
        <v>0</v>
      </c>
      <c r="X12" s="127">
        <v>1</v>
      </c>
    </row>
    <row r="13" spans="2:24" ht="18.75" customHeight="1">
      <c r="B13" s="126" t="s">
        <v>117</v>
      </c>
      <c r="C13" s="127" t="s">
        <v>118</v>
      </c>
      <c r="D13" s="127">
        <v>70.9</v>
      </c>
      <c r="E13" s="127">
        <v>141.3</v>
      </c>
      <c r="F13" s="127">
        <v>108.6</v>
      </c>
      <c r="G13" s="127">
        <v>70.03</v>
      </c>
      <c r="H13" s="127">
        <v>70.13</v>
      </c>
      <c r="I13" s="127">
        <v>48.92</v>
      </c>
      <c r="J13" s="127">
        <v>110.35</v>
      </c>
      <c r="K13" s="127">
        <v>88.46</v>
      </c>
      <c r="L13" s="127">
        <v>270</v>
      </c>
      <c r="M13" s="127">
        <v>203</v>
      </c>
      <c r="N13" s="127">
        <v>120.6</v>
      </c>
      <c r="O13" s="127">
        <v>130.1</v>
      </c>
      <c r="P13" s="127">
        <v>961</v>
      </c>
      <c r="Q13" s="127">
        <v>122</v>
      </c>
      <c r="R13" s="127">
        <v>152</v>
      </c>
      <c r="S13" s="127">
        <v>110</v>
      </c>
      <c r="T13" s="127">
        <v>450</v>
      </c>
      <c r="U13" s="127">
        <v>934</v>
      </c>
      <c r="V13" s="127">
        <v>33</v>
      </c>
      <c r="W13" s="127">
        <v>173</v>
      </c>
      <c r="X13" s="127">
        <v>1197</v>
      </c>
    </row>
  </sheetData>
  <printOptions/>
  <pageMargins left="0.7" right="0.7" top="0.75" bottom="0.75" header="0.3" footer="0.3"/>
  <pageSetup orientation="portrait" paperSize="9"/>
  <drawing r:id="rId3"/>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T12"/>
  <sheetViews>
    <sheetView showGridLines="0" workbookViewId="0" topLeftCell="A1">
      <selection activeCell="L20" sqref="L20"/>
    </sheetView>
  </sheetViews>
  <sheetFormatPr defaultColWidth="9.140625" defaultRowHeight="15"/>
  <cols>
    <col min="1" max="1" width="8.421875" style="0" customWidth="1"/>
    <col min="2" max="2" width="45.00390625" style="0" customWidth="1"/>
    <col min="3" max="10" width="11.57421875" style="0" bestFit="1" customWidth="1"/>
    <col min="11" max="11" width="10.140625" style="0" bestFit="1" customWidth="1"/>
    <col min="12" max="15" width="10.140625" style="0" customWidth="1"/>
    <col min="16" max="18" width="10.140625" style="0" bestFit="1" customWidth="1"/>
    <col min="19" max="19" width="10.57421875" style="0" customWidth="1"/>
    <col min="20" max="20" width="10.140625" style="0" bestFit="1" customWidth="1"/>
  </cols>
  <sheetData>
    <row r="1" ht="18.75" customHeight="1"/>
    <row r="2" ht="18.75" customHeight="1">
      <c r="B2" s="21" t="s">
        <v>390</v>
      </c>
    </row>
    <row r="3" spans="2:11" ht="12.75" customHeight="1">
      <c r="B3" s="224" t="s">
        <v>389</v>
      </c>
      <c r="C3" s="123"/>
      <c r="D3" s="123"/>
      <c r="E3" s="123"/>
      <c r="F3" s="123"/>
      <c r="G3" s="123"/>
      <c r="H3" s="123"/>
      <c r="I3" s="123"/>
      <c r="J3" s="123"/>
      <c r="K3" s="123"/>
    </row>
    <row r="4" spans="2:20" ht="18.75" customHeight="1">
      <c r="B4" s="124" t="s">
        <v>168</v>
      </c>
      <c r="C4" s="125" t="s">
        <v>155</v>
      </c>
      <c r="D4" s="125" t="s">
        <v>156</v>
      </c>
      <c r="E4" s="125" t="s">
        <v>157</v>
      </c>
      <c r="F4" s="125" t="s">
        <v>158</v>
      </c>
      <c r="G4" s="125" t="s">
        <v>159</v>
      </c>
      <c r="H4" s="125" t="s">
        <v>160</v>
      </c>
      <c r="I4" s="125" t="s">
        <v>161</v>
      </c>
      <c r="J4" s="125" t="s">
        <v>162</v>
      </c>
      <c r="K4" s="125" t="s">
        <v>163</v>
      </c>
      <c r="L4" s="125" t="s">
        <v>223</v>
      </c>
      <c r="M4" s="125" t="s">
        <v>224</v>
      </c>
      <c r="N4" s="125" t="s">
        <v>225</v>
      </c>
      <c r="O4" s="125" t="s">
        <v>226</v>
      </c>
      <c r="P4" s="125" t="s">
        <v>227</v>
      </c>
      <c r="Q4" s="125" t="s">
        <v>396</v>
      </c>
      <c r="R4" s="207" t="s">
        <v>397</v>
      </c>
      <c r="S4" s="207" t="s">
        <v>456</v>
      </c>
      <c r="T4" s="207" t="s">
        <v>469</v>
      </c>
    </row>
    <row r="5" spans="2:20" ht="18.75" customHeight="1">
      <c r="B5" s="126" t="s">
        <v>175</v>
      </c>
      <c r="C5" s="130">
        <v>12230135</v>
      </c>
      <c r="D5" s="131">
        <v>12058924</v>
      </c>
      <c r="E5" s="131">
        <v>12137172</v>
      </c>
      <c r="F5" s="131">
        <v>12571032</v>
      </c>
      <c r="G5" s="131">
        <v>13381276</v>
      </c>
      <c r="H5" s="131">
        <v>13107150</v>
      </c>
      <c r="I5" s="131">
        <v>13326576</v>
      </c>
      <c r="J5" s="131">
        <v>13266263</v>
      </c>
      <c r="K5" s="131">
        <v>13362667</v>
      </c>
      <c r="L5" s="131">
        <v>12955955</v>
      </c>
      <c r="M5" s="131">
        <v>12928030</v>
      </c>
      <c r="N5" s="131">
        <v>12340571</v>
      </c>
      <c r="O5" s="131">
        <v>12004316.39</v>
      </c>
      <c r="P5" s="131">
        <v>12325698</v>
      </c>
      <c r="Q5" s="131">
        <v>11817090</v>
      </c>
      <c r="R5" s="131">
        <v>11749259</v>
      </c>
      <c r="S5" s="131">
        <v>11629167.93</v>
      </c>
      <c r="T5" s="131">
        <v>11414491</v>
      </c>
    </row>
    <row r="6" spans="2:20" ht="18.75" customHeight="1">
      <c r="B6" s="126" t="s">
        <v>176</v>
      </c>
      <c r="C6" s="130">
        <v>5579</v>
      </c>
      <c r="D6" s="131">
        <v>5579</v>
      </c>
      <c r="E6" s="131">
        <v>5658</v>
      </c>
      <c r="F6" s="131">
        <v>5676</v>
      </c>
      <c r="G6" s="131">
        <v>5676</v>
      </c>
      <c r="H6" s="131">
        <v>5575</v>
      </c>
      <c r="I6" s="131">
        <v>5589</v>
      </c>
      <c r="J6" s="131">
        <v>5591</v>
      </c>
      <c r="K6" s="131">
        <v>5591</v>
      </c>
      <c r="L6" s="131">
        <v>5571</v>
      </c>
      <c r="M6" s="131">
        <v>5560</v>
      </c>
      <c r="N6" s="131">
        <v>5603</v>
      </c>
      <c r="O6" s="131">
        <v>5591</v>
      </c>
      <c r="P6" s="131">
        <v>5617</v>
      </c>
      <c r="Q6" s="131">
        <v>5600</v>
      </c>
      <c r="R6" s="131">
        <v>5645</v>
      </c>
      <c r="S6" s="131">
        <v>5680</v>
      </c>
      <c r="T6" s="131">
        <v>5627</v>
      </c>
    </row>
    <row r="7" ht="18.75" customHeight="1"/>
    <row r="12" ht="15">
      <c r="J12" t="s">
        <v>373</v>
      </c>
    </row>
  </sheetData>
  <printOptions/>
  <pageMargins left="0.7" right="0.7" top="0.75" bottom="0.75" header="0.3" footer="0.3"/>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C2:Y15"/>
  <sheetViews>
    <sheetView showGridLines="0" workbookViewId="0" topLeftCell="A1">
      <selection activeCell="C21" sqref="C21"/>
    </sheetView>
  </sheetViews>
  <sheetFormatPr defaultColWidth="9.140625" defaultRowHeight="15"/>
  <cols>
    <col min="1" max="2" width="8.421875" style="0" customWidth="1"/>
    <col min="3" max="3" width="30.28125" style="0" customWidth="1"/>
    <col min="4" max="7" width="9.140625" style="0" hidden="1" customWidth="1"/>
  </cols>
  <sheetData>
    <row r="1" ht="18.75" customHeight="1"/>
    <row r="2" ht="18.75" customHeight="1">
      <c r="C2" s="21" t="s">
        <v>392</v>
      </c>
    </row>
    <row r="3" spans="3:16" ht="13.5" customHeight="1">
      <c r="C3" s="224" t="s">
        <v>391</v>
      </c>
      <c r="D3" s="123"/>
      <c r="E3" s="123"/>
      <c r="F3" s="123"/>
      <c r="G3" s="123"/>
      <c r="H3" s="123"/>
      <c r="I3" s="123"/>
      <c r="J3" s="123"/>
      <c r="K3" s="123"/>
      <c r="L3" s="123"/>
      <c r="M3" s="123"/>
      <c r="N3" s="123"/>
      <c r="O3" s="123"/>
      <c r="P3" s="123"/>
    </row>
    <row r="4" spans="3:25" ht="18.75" customHeight="1">
      <c r="C4" s="124" t="s">
        <v>153</v>
      </c>
      <c r="D4" s="125" t="s">
        <v>154</v>
      </c>
      <c r="E4" s="125" t="s">
        <v>125</v>
      </c>
      <c r="F4" s="125" t="s">
        <v>126</v>
      </c>
      <c r="G4" s="125" t="s">
        <v>127</v>
      </c>
      <c r="H4" s="125" t="s">
        <v>155</v>
      </c>
      <c r="I4" s="125" t="s">
        <v>156</v>
      </c>
      <c r="J4" s="125" t="s">
        <v>157</v>
      </c>
      <c r="K4" s="125" t="s">
        <v>158</v>
      </c>
      <c r="L4" s="125" t="s">
        <v>159</v>
      </c>
      <c r="M4" s="125" t="s">
        <v>160</v>
      </c>
      <c r="N4" s="125" t="s">
        <v>161</v>
      </c>
      <c r="O4" s="125" t="s">
        <v>162</v>
      </c>
      <c r="P4" s="125" t="s">
        <v>163</v>
      </c>
      <c r="Q4" s="125" t="s">
        <v>223</v>
      </c>
      <c r="R4" s="125" t="s">
        <v>224</v>
      </c>
      <c r="S4" s="125" t="s">
        <v>225</v>
      </c>
      <c r="T4" s="125" t="s">
        <v>226</v>
      </c>
      <c r="U4" s="125" t="s">
        <v>227</v>
      </c>
      <c r="V4" s="125" t="s">
        <v>396</v>
      </c>
      <c r="W4" s="207" t="s">
        <v>397</v>
      </c>
      <c r="X4" s="207" t="s">
        <v>456</v>
      </c>
      <c r="Y4" s="207" t="s">
        <v>469</v>
      </c>
    </row>
    <row r="5" spans="3:25" ht="18.75" customHeight="1">
      <c r="C5" s="126" t="s">
        <v>177</v>
      </c>
      <c r="D5" s="127" t="s">
        <v>165</v>
      </c>
      <c r="E5" s="127" t="s">
        <v>165</v>
      </c>
      <c r="F5" s="127" t="s">
        <v>165</v>
      </c>
      <c r="G5" s="127" t="s">
        <v>165</v>
      </c>
      <c r="H5" s="127" t="s">
        <v>24</v>
      </c>
      <c r="I5" s="131">
        <v>1583</v>
      </c>
      <c r="J5" s="131">
        <v>2097</v>
      </c>
      <c r="K5" s="131">
        <v>3272</v>
      </c>
      <c r="L5" s="131">
        <v>4280</v>
      </c>
      <c r="M5" s="131">
        <v>3794</v>
      </c>
      <c r="N5" s="131">
        <v>4335</v>
      </c>
      <c r="O5" s="131">
        <v>3720</v>
      </c>
      <c r="P5" s="131">
        <v>3437</v>
      </c>
      <c r="Q5" s="131">
        <v>2708</v>
      </c>
      <c r="R5" s="131">
        <v>3541</v>
      </c>
      <c r="S5" s="131">
        <v>4150</v>
      </c>
      <c r="T5" s="131">
        <v>4104</v>
      </c>
      <c r="U5" s="131">
        <v>5300</v>
      </c>
      <c r="V5" s="131" t="s">
        <v>449</v>
      </c>
      <c r="W5" s="131">
        <v>5056</v>
      </c>
      <c r="X5" s="131">
        <v>5343</v>
      </c>
      <c r="Y5" s="131">
        <v>5910</v>
      </c>
    </row>
    <row r="6" spans="3:25" ht="18.75" customHeight="1">
      <c r="C6" s="126" t="s">
        <v>178</v>
      </c>
      <c r="D6" s="127" t="s">
        <v>165</v>
      </c>
      <c r="E6" s="127" t="s">
        <v>165</v>
      </c>
      <c r="F6" s="127" t="s">
        <v>165</v>
      </c>
      <c r="G6" s="127" t="s">
        <v>165</v>
      </c>
      <c r="H6" s="127" t="s">
        <v>24</v>
      </c>
      <c r="I6" s="131">
        <v>438</v>
      </c>
      <c r="J6" s="131">
        <v>469</v>
      </c>
      <c r="K6" s="131">
        <v>1309</v>
      </c>
      <c r="L6" s="131">
        <v>1086</v>
      </c>
      <c r="M6" s="131">
        <v>1075</v>
      </c>
      <c r="N6" s="131">
        <v>1117</v>
      </c>
      <c r="O6" s="131">
        <v>1300</v>
      </c>
      <c r="P6" s="131">
        <v>1700</v>
      </c>
      <c r="Q6" s="131">
        <v>1612</v>
      </c>
      <c r="R6" s="131">
        <v>1326</v>
      </c>
      <c r="S6" s="131">
        <v>1519</v>
      </c>
      <c r="T6" s="131">
        <v>1557</v>
      </c>
      <c r="U6" s="131">
        <v>1374</v>
      </c>
      <c r="V6" s="131">
        <v>1359</v>
      </c>
      <c r="W6" s="131">
        <v>1690</v>
      </c>
      <c r="X6" s="131">
        <v>1555</v>
      </c>
      <c r="Y6" s="131">
        <v>1790</v>
      </c>
    </row>
    <row r="7" spans="3:25" ht="18.75" customHeight="1">
      <c r="C7" s="126" t="s">
        <v>179</v>
      </c>
      <c r="D7" s="127" t="s">
        <v>165</v>
      </c>
      <c r="E7" s="127" t="s">
        <v>165</v>
      </c>
      <c r="F7" s="127" t="s">
        <v>165</v>
      </c>
      <c r="G7" s="127" t="s">
        <v>165</v>
      </c>
      <c r="H7" s="127" t="s">
        <v>24</v>
      </c>
      <c r="I7" s="131">
        <v>2316</v>
      </c>
      <c r="J7" s="131">
        <v>2420</v>
      </c>
      <c r="K7" s="131">
        <v>2393</v>
      </c>
      <c r="L7" s="131">
        <v>2273</v>
      </c>
      <c r="M7" s="131">
        <v>1089</v>
      </c>
      <c r="N7" s="131">
        <v>1707</v>
      </c>
      <c r="O7" s="131">
        <v>1876</v>
      </c>
      <c r="P7" s="131">
        <v>1872</v>
      </c>
      <c r="Q7" s="131">
        <v>2708</v>
      </c>
      <c r="R7" s="131">
        <v>3152</v>
      </c>
      <c r="S7" s="131">
        <v>3469</v>
      </c>
      <c r="T7" s="131">
        <v>5046</v>
      </c>
      <c r="U7" s="131">
        <v>7164</v>
      </c>
      <c r="V7" s="131">
        <v>5811</v>
      </c>
      <c r="W7" s="131">
        <v>6288</v>
      </c>
      <c r="X7" s="131">
        <v>6398</v>
      </c>
      <c r="Y7" s="131">
        <v>7768</v>
      </c>
    </row>
    <row r="8" spans="3:25" ht="18.75" customHeight="1">
      <c r="C8" s="126" t="s">
        <v>180</v>
      </c>
      <c r="D8" s="127" t="s">
        <v>165</v>
      </c>
      <c r="E8" s="127" t="s">
        <v>165</v>
      </c>
      <c r="F8" s="127" t="s">
        <v>165</v>
      </c>
      <c r="G8" s="127" t="s">
        <v>165</v>
      </c>
      <c r="H8" s="127" t="s">
        <v>24</v>
      </c>
      <c r="I8" s="131">
        <v>931</v>
      </c>
      <c r="J8" s="131">
        <v>858</v>
      </c>
      <c r="K8" s="131">
        <v>999</v>
      </c>
      <c r="L8" s="131">
        <v>1063</v>
      </c>
      <c r="M8" s="131">
        <v>410</v>
      </c>
      <c r="N8" s="131">
        <v>1025</v>
      </c>
      <c r="O8" s="131">
        <v>491</v>
      </c>
      <c r="P8" s="131">
        <v>265</v>
      </c>
      <c r="Q8" s="131">
        <v>2676</v>
      </c>
      <c r="R8" s="131">
        <v>2740</v>
      </c>
      <c r="S8" s="131">
        <v>2105</v>
      </c>
      <c r="T8" s="131">
        <v>4069</v>
      </c>
      <c r="U8" s="131">
        <v>4226</v>
      </c>
      <c r="V8" s="131">
        <v>4836</v>
      </c>
      <c r="W8" s="131">
        <v>4206</v>
      </c>
      <c r="X8" s="131">
        <v>7180</v>
      </c>
      <c r="Y8" s="131">
        <v>7791</v>
      </c>
    </row>
    <row r="9" spans="3:25" ht="18.75" customHeight="1">
      <c r="C9" s="126" t="s">
        <v>181</v>
      </c>
      <c r="D9" s="127" t="s">
        <v>165</v>
      </c>
      <c r="E9" s="127" t="s">
        <v>165</v>
      </c>
      <c r="F9" s="127" t="s">
        <v>165</v>
      </c>
      <c r="G9" s="127" t="s">
        <v>165</v>
      </c>
      <c r="H9" s="127" t="s">
        <v>165</v>
      </c>
      <c r="I9" s="127" t="s">
        <v>165</v>
      </c>
      <c r="J9" s="131">
        <v>1</v>
      </c>
      <c r="K9" s="127" t="s">
        <v>165</v>
      </c>
      <c r="L9" s="127" t="s">
        <v>165</v>
      </c>
      <c r="M9" s="127" t="s">
        <v>165</v>
      </c>
      <c r="N9" s="127" t="s">
        <v>165</v>
      </c>
      <c r="O9" s="127" t="s">
        <v>165</v>
      </c>
      <c r="P9" s="131">
        <v>0</v>
      </c>
      <c r="Q9" s="131">
        <v>0</v>
      </c>
      <c r="R9" s="131">
        <v>0</v>
      </c>
      <c r="S9" s="131">
        <v>0</v>
      </c>
      <c r="T9" s="131">
        <v>0</v>
      </c>
      <c r="U9" s="131">
        <v>0</v>
      </c>
      <c r="V9" s="131">
        <v>0</v>
      </c>
      <c r="W9" s="131">
        <v>0</v>
      </c>
      <c r="X9" s="131">
        <v>0</v>
      </c>
      <c r="Y9" s="131">
        <v>0</v>
      </c>
    </row>
    <row r="10" spans="3:25" ht="18.75" customHeight="1">
      <c r="C10" s="126" t="s">
        <v>183</v>
      </c>
      <c r="D10" s="127" t="s">
        <v>165</v>
      </c>
      <c r="E10" s="127" t="s">
        <v>165</v>
      </c>
      <c r="F10" s="127" t="s">
        <v>165</v>
      </c>
      <c r="G10" s="127" t="s">
        <v>165</v>
      </c>
      <c r="H10" s="127" t="s">
        <v>24</v>
      </c>
      <c r="I10" s="131">
        <v>1</v>
      </c>
      <c r="J10" s="131" t="s">
        <v>182</v>
      </c>
      <c r="K10" s="127" t="s">
        <v>165</v>
      </c>
      <c r="L10" s="127" t="s">
        <v>165</v>
      </c>
      <c r="M10" s="127" t="s">
        <v>165</v>
      </c>
      <c r="N10" s="127" t="s">
        <v>165</v>
      </c>
      <c r="O10" s="127" t="s">
        <v>165</v>
      </c>
      <c r="P10" s="127" t="s">
        <v>165</v>
      </c>
      <c r="Q10" s="127">
        <v>0</v>
      </c>
      <c r="R10" s="127">
        <v>0</v>
      </c>
      <c r="S10" s="127">
        <v>0</v>
      </c>
      <c r="T10" s="127">
        <v>0</v>
      </c>
      <c r="U10" s="127" t="s">
        <v>61</v>
      </c>
      <c r="V10" s="127" t="s">
        <v>61</v>
      </c>
      <c r="W10" s="127">
        <v>0</v>
      </c>
      <c r="X10" s="127">
        <v>0</v>
      </c>
      <c r="Y10" s="127">
        <v>0</v>
      </c>
    </row>
    <row r="11" spans="3:25" ht="18.75" customHeight="1">
      <c r="C11" s="126" t="s">
        <v>184</v>
      </c>
      <c r="D11" s="127" t="s">
        <v>165</v>
      </c>
      <c r="E11" s="127" t="s">
        <v>165</v>
      </c>
      <c r="F11" s="127" t="s">
        <v>165</v>
      </c>
      <c r="G11" s="127" t="s">
        <v>165</v>
      </c>
      <c r="H11" s="127" t="s">
        <v>182</v>
      </c>
      <c r="I11" s="131">
        <v>7</v>
      </c>
      <c r="J11" s="131">
        <v>2</v>
      </c>
      <c r="K11" s="127" t="s">
        <v>165</v>
      </c>
      <c r="L11" s="127" t="s">
        <v>165</v>
      </c>
      <c r="M11" s="127" t="s">
        <v>165</v>
      </c>
      <c r="N11" s="127" t="s">
        <v>165</v>
      </c>
      <c r="O11" s="131">
        <v>1</v>
      </c>
      <c r="P11" s="131">
        <v>0</v>
      </c>
      <c r="Q11" s="131">
        <v>0</v>
      </c>
      <c r="R11" s="131">
        <v>0</v>
      </c>
      <c r="S11" s="131">
        <v>0</v>
      </c>
      <c r="T11" s="131">
        <v>1</v>
      </c>
      <c r="U11" s="131">
        <v>0</v>
      </c>
      <c r="V11" s="131">
        <v>0</v>
      </c>
      <c r="W11" s="131">
        <v>0</v>
      </c>
      <c r="X11" s="131">
        <v>0</v>
      </c>
      <c r="Y11" s="131">
        <v>0</v>
      </c>
    </row>
    <row r="12" spans="3:25" ht="18.75" customHeight="1">
      <c r="C12" s="126" t="s">
        <v>185</v>
      </c>
      <c r="D12" s="127" t="s">
        <v>165</v>
      </c>
      <c r="E12" s="127" t="s">
        <v>165</v>
      </c>
      <c r="F12" s="127" t="s">
        <v>165</v>
      </c>
      <c r="G12" s="127" t="s">
        <v>165</v>
      </c>
      <c r="H12" s="127">
        <v>3</v>
      </c>
      <c r="I12" s="131">
        <v>6</v>
      </c>
      <c r="J12" s="131">
        <v>3</v>
      </c>
      <c r="K12" s="131">
        <v>4</v>
      </c>
      <c r="L12" s="131">
        <v>4</v>
      </c>
      <c r="M12" s="131">
        <v>5</v>
      </c>
      <c r="N12" s="131">
        <v>0</v>
      </c>
      <c r="O12" s="131">
        <v>2</v>
      </c>
      <c r="P12" s="131">
        <v>3</v>
      </c>
      <c r="Q12" s="127">
        <v>5</v>
      </c>
      <c r="R12" s="127">
        <v>3</v>
      </c>
      <c r="S12" s="127">
        <v>6</v>
      </c>
      <c r="T12" s="127">
        <v>9</v>
      </c>
      <c r="U12" s="127">
        <v>7</v>
      </c>
      <c r="V12" s="127">
        <v>0</v>
      </c>
      <c r="W12" s="127">
        <v>4</v>
      </c>
      <c r="X12" s="127">
        <v>0</v>
      </c>
      <c r="Y12" s="127">
        <v>0</v>
      </c>
    </row>
    <row r="13" spans="3:25" ht="18.75" customHeight="1">
      <c r="C13" s="126" t="s">
        <v>186</v>
      </c>
      <c r="D13" s="127" t="s">
        <v>165</v>
      </c>
      <c r="E13" s="127" t="s">
        <v>165</v>
      </c>
      <c r="F13" s="127" t="s">
        <v>165</v>
      </c>
      <c r="G13" s="127" t="s">
        <v>165</v>
      </c>
      <c r="H13" s="127">
        <v>3</v>
      </c>
      <c r="I13" s="131">
        <v>1</v>
      </c>
      <c r="J13" s="131">
        <v>3</v>
      </c>
      <c r="K13" s="131">
        <v>6</v>
      </c>
      <c r="L13" s="131">
        <v>1</v>
      </c>
      <c r="M13" s="131">
        <v>1</v>
      </c>
      <c r="N13" s="131">
        <v>1</v>
      </c>
      <c r="O13" s="131">
        <v>2</v>
      </c>
      <c r="P13" s="131">
        <v>2</v>
      </c>
      <c r="Q13" s="131">
        <v>6</v>
      </c>
      <c r="R13" s="131">
        <v>3</v>
      </c>
      <c r="S13" s="131">
        <v>4</v>
      </c>
      <c r="T13" s="131">
        <v>5</v>
      </c>
      <c r="U13" s="131">
        <v>3</v>
      </c>
      <c r="V13" s="131">
        <v>11</v>
      </c>
      <c r="W13" s="131">
        <v>6</v>
      </c>
      <c r="X13" s="131">
        <v>13</v>
      </c>
      <c r="Y13" s="131">
        <v>10</v>
      </c>
    </row>
    <row r="14" spans="3:25" ht="18.75" customHeight="1">
      <c r="C14" s="126" t="s">
        <v>187</v>
      </c>
      <c r="D14" s="127" t="s">
        <v>165</v>
      </c>
      <c r="E14" s="127" t="s">
        <v>165</v>
      </c>
      <c r="F14" s="127" t="s">
        <v>165</v>
      </c>
      <c r="G14" s="127" t="s">
        <v>165</v>
      </c>
      <c r="H14" s="127">
        <v>1</v>
      </c>
      <c r="I14" s="127" t="s">
        <v>165</v>
      </c>
      <c r="J14" s="131">
        <v>1</v>
      </c>
      <c r="K14" s="127" t="s">
        <v>165</v>
      </c>
      <c r="L14" s="127" t="s">
        <v>165</v>
      </c>
      <c r="M14" s="127" t="s">
        <v>165</v>
      </c>
      <c r="N14" s="127" t="s">
        <v>165</v>
      </c>
      <c r="O14" s="127" t="s">
        <v>165</v>
      </c>
      <c r="P14" s="131">
        <v>0</v>
      </c>
      <c r="Q14" s="127">
        <v>0</v>
      </c>
      <c r="R14" s="127">
        <v>1</v>
      </c>
      <c r="S14" s="127">
        <v>1</v>
      </c>
      <c r="T14" s="127">
        <v>0</v>
      </c>
      <c r="U14" s="127">
        <v>0</v>
      </c>
      <c r="V14" s="127">
        <v>1</v>
      </c>
      <c r="W14" s="127">
        <v>0</v>
      </c>
      <c r="X14" s="127">
        <v>0</v>
      </c>
      <c r="Y14" s="127">
        <v>1</v>
      </c>
    </row>
    <row r="15" spans="3:25" ht="18.75" customHeight="1">
      <c r="C15" s="126" t="s">
        <v>188</v>
      </c>
      <c r="D15" s="127" t="s">
        <v>165</v>
      </c>
      <c r="E15" s="127" t="s">
        <v>165</v>
      </c>
      <c r="F15" s="127" t="s">
        <v>165</v>
      </c>
      <c r="G15" s="127" t="s">
        <v>165</v>
      </c>
      <c r="H15" s="132">
        <v>0.0014</v>
      </c>
      <c r="I15" s="129">
        <v>0</v>
      </c>
      <c r="J15" s="129">
        <v>0</v>
      </c>
      <c r="K15" s="129">
        <v>0.0035</v>
      </c>
      <c r="L15" s="129">
        <v>0.0028</v>
      </c>
      <c r="M15" s="129">
        <v>0.0028</v>
      </c>
      <c r="N15" s="129">
        <v>0.0086</v>
      </c>
      <c r="O15" s="129">
        <v>0.0074</v>
      </c>
      <c r="P15" s="129">
        <v>0.0056</v>
      </c>
      <c r="Q15" s="129">
        <v>0.0026</v>
      </c>
      <c r="R15" s="129">
        <v>0.003</v>
      </c>
      <c r="S15" s="129">
        <v>0.003</v>
      </c>
      <c r="T15" s="129">
        <v>0.0011</v>
      </c>
      <c r="U15" s="129">
        <v>0.0008</v>
      </c>
      <c r="V15" s="129">
        <v>0.0016</v>
      </c>
      <c r="W15" s="129">
        <v>0.0026</v>
      </c>
      <c r="X15" s="129">
        <v>0.0045</v>
      </c>
      <c r="Y15" s="129">
        <v>0.0008</v>
      </c>
    </row>
    <row r="16" ht="18.75" customHeight="1"/>
    <row r="17" ht="18.75" customHeight="1"/>
    <row r="18" ht="18.75" customHeight="1"/>
    <row r="19" ht="18.75" customHeight="1"/>
    <row r="20" ht="18.75" customHeight="1"/>
    <row r="21" ht="18.75" customHeight="1"/>
  </sheetData>
  <printOptions/>
  <pageMargins left="0.7" right="0.7" top="0.75" bottom="0.75" header="0.3" footer="0.3"/>
  <pageSetup horizontalDpi="600" verticalDpi="600" orientation="portrait" paperSize="9" r:id="rId4"/>
  <drawing r:id="rId3"/>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T9"/>
  <sheetViews>
    <sheetView showGridLines="0" workbookViewId="0" topLeftCell="A1">
      <selection activeCell="Y16" sqref="Y16"/>
    </sheetView>
  </sheetViews>
  <sheetFormatPr defaultColWidth="9.140625" defaultRowHeight="15"/>
  <cols>
    <col min="1" max="1" width="8.421875" style="0" customWidth="1"/>
    <col min="2" max="2" width="27.7109375" style="0" customWidth="1"/>
  </cols>
  <sheetData>
    <row r="1" ht="18.75" customHeight="1"/>
    <row r="2" ht="18.75" customHeight="1">
      <c r="B2" s="21" t="s">
        <v>277</v>
      </c>
    </row>
    <row r="3" spans="3:15" ht="12.75" customHeight="1">
      <c r="C3" s="123"/>
      <c r="D3" s="123"/>
      <c r="E3" s="123"/>
      <c r="F3" s="123"/>
      <c r="G3" s="123"/>
      <c r="H3" s="123"/>
      <c r="I3" s="123"/>
      <c r="J3" s="123"/>
      <c r="K3" s="123"/>
      <c r="L3" s="123"/>
      <c r="M3" s="123"/>
      <c r="N3" s="123"/>
      <c r="O3" s="123"/>
    </row>
    <row r="4" spans="2:20" ht="18.75" customHeight="1">
      <c r="B4" s="206" t="s">
        <v>153</v>
      </c>
      <c r="C4" s="206" t="s">
        <v>154</v>
      </c>
      <c r="D4" s="206" t="s">
        <v>125</v>
      </c>
      <c r="E4" s="206" t="s">
        <v>126</v>
      </c>
      <c r="F4" s="206" t="s">
        <v>127</v>
      </c>
      <c r="G4" s="206" t="s">
        <v>155</v>
      </c>
      <c r="H4" s="206" t="s">
        <v>156</v>
      </c>
      <c r="I4" s="206" t="s">
        <v>157</v>
      </c>
      <c r="J4" s="206" t="s">
        <v>158</v>
      </c>
      <c r="K4" s="206" t="s">
        <v>159</v>
      </c>
      <c r="L4" s="206" t="s">
        <v>160</v>
      </c>
      <c r="M4" s="206" t="s">
        <v>161</v>
      </c>
      <c r="N4" s="206" t="s">
        <v>162</v>
      </c>
      <c r="O4" s="206" t="s">
        <v>163</v>
      </c>
      <c r="P4" s="206" t="s">
        <v>223</v>
      </c>
      <c r="Q4" s="206" t="s">
        <v>224</v>
      </c>
      <c r="R4" s="206" t="s">
        <v>225</v>
      </c>
      <c r="S4" s="206" t="s">
        <v>226</v>
      </c>
      <c r="T4" s="206" t="s">
        <v>227</v>
      </c>
    </row>
    <row r="5" spans="2:20" ht="18.75" customHeight="1">
      <c r="B5" s="126" t="s">
        <v>164</v>
      </c>
      <c r="C5" s="131" t="s">
        <v>165</v>
      </c>
      <c r="D5" s="131">
        <v>3574</v>
      </c>
      <c r="E5" s="131">
        <v>2471</v>
      </c>
      <c r="F5" s="131">
        <v>1439</v>
      </c>
      <c r="G5" s="131">
        <v>2191</v>
      </c>
      <c r="H5" s="131">
        <v>2554</v>
      </c>
      <c r="I5" s="131">
        <v>2214</v>
      </c>
      <c r="J5" s="131">
        <v>2374</v>
      </c>
      <c r="K5" s="131">
        <v>1245.8</v>
      </c>
      <c r="L5" s="131">
        <v>657</v>
      </c>
      <c r="M5" s="131">
        <v>822.8</v>
      </c>
      <c r="N5" s="131">
        <v>1104.5</v>
      </c>
      <c r="O5" s="131">
        <v>1155.2</v>
      </c>
      <c r="P5" s="131">
        <v>1490</v>
      </c>
      <c r="Q5" s="131">
        <v>1632</v>
      </c>
      <c r="R5" s="131">
        <v>1822</v>
      </c>
      <c r="S5" s="131">
        <v>1949</v>
      </c>
      <c r="T5" s="131">
        <v>2013</v>
      </c>
    </row>
    <row r="6" spans="2:20" ht="18.75" customHeight="1">
      <c r="B6" s="126" t="s">
        <v>166</v>
      </c>
      <c r="C6" s="131" t="s">
        <v>165</v>
      </c>
      <c r="D6" s="131">
        <v>1</v>
      </c>
      <c r="E6" s="131">
        <v>18</v>
      </c>
      <c r="F6" s="131">
        <v>123</v>
      </c>
      <c r="G6" s="131">
        <v>54</v>
      </c>
      <c r="H6" s="131">
        <v>31</v>
      </c>
      <c r="I6" s="131">
        <v>59</v>
      </c>
      <c r="J6" s="131">
        <v>35</v>
      </c>
      <c r="K6" s="131">
        <v>234.7</v>
      </c>
      <c r="L6" s="131">
        <v>525.6</v>
      </c>
      <c r="M6" s="131">
        <v>429.3</v>
      </c>
      <c r="N6" s="131">
        <v>299.2</v>
      </c>
      <c r="O6" s="131">
        <v>364.2</v>
      </c>
      <c r="P6" s="131">
        <v>241</v>
      </c>
      <c r="Q6" s="131">
        <v>239</v>
      </c>
      <c r="R6" s="131">
        <v>181</v>
      </c>
      <c r="S6" s="131">
        <v>204</v>
      </c>
      <c r="T6" s="131">
        <v>172</v>
      </c>
    </row>
    <row r="7" spans="2:20" ht="18.75" customHeight="1">
      <c r="B7" s="126" t="s">
        <v>167</v>
      </c>
      <c r="C7" s="131" t="s">
        <v>165</v>
      </c>
      <c r="D7" s="131" t="s">
        <v>165</v>
      </c>
      <c r="E7" s="131" t="s">
        <v>165</v>
      </c>
      <c r="F7" s="131" t="s">
        <v>165</v>
      </c>
      <c r="G7" s="131">
        <v>206</v>
      </c>
      <c r="H7" s="131" t="s">
        <v>165</v>
      </c>
      <c r="I7" s="131" t="s">
        <v>165</v>
      </c>
      <c r="J7" s="131">
        <v>270</v>
      </c>
      <c r="K7" s="131">
        <v>86.8</v>
      </c>
      <c r="L7" s="131">
        <v>40.1</v>
      </c>
      <c r="M7" s="131">
        <v>51.5</v>
      </c>
      <c r="N7" s="131">
        <v>78.5</v>
      </c>
      <c r="O7" s="131">
        <v>79.2</v>
      </c>
      <c r="P7" s="131">
        <v>134</v>
      </c>
      <c r="Q7" s="131">
        <v>155</v>
      </c>
      <c r="R7" s="131">
        <v>189</v>
      </c>
      <c r="S7" s="131">
        <v>142</v>
      </c>
      <c r="T7" s="131">
        <v>320</v>
      </c>
    </row>
    <row r="8" spans="2:20" ht="18.75" customHeight="1">
      <c r="B8" s="126" t="s">
        <v>375</v>
      </c>
      <c r="C8" s="131" t="s">
        <v>165</v>
      </c>
      <c r="D8" s="131" t="s">
        <v>165</v>
      </c>
      <c r="E8" s="131" t="s">
        <v>165</v>
      </c>
      <c r="F8" s="131" t="s">
        <v>165</v>
      </c>
      <c r="G8" s="131">
        <v>10</v>
      </c>
      <c r="H8" s="131" t="s">
        <v>165</v>
      </c>
      <c r="I8" s="131" t="s">
        <v>165</v>
      </c>
      <c r="J8" s="131">
        <v>31</v>
      </c>
      <c r="K8" s="131">
        <v>155.7</v>
      </c>
      <c r="L8" s="131">
        <v>175.9</v>
      </c>
      <c r="M8" s="131">
        <v>217.3</v>
      </c>
      <c r="N8" s="131">
        <v>265.8</v>
      </c>
      <c r="O8" s="131">
        <v>303.9</v>
      </c>
      <c r="P8" s="131">
        <v>246</v>
      </c>
      <c r="Q8" s="131">
        <v>143</v>
      </c>
      <c r="R8" s="131">
        <v>157</v>
      </c>
      <c r="S8" s="131">
        <v>297</v>
      </c>
      <c r="T8" s="131">
        <v>220</v>
      </c>
    </row>
    <row r="9" spans="2:12" ht="18.75" customHeight="1">
      <c r="B9" s="11" t="s">
        <v>276</v>
      </c>
      <c r="L9" s="133"/>
    </row>
    <row r="10" ht="18.75" customHeight="1"/>
    <row r="11" ht="18.75" customHeight="1"/>
  </sheetData>
  <printOptions/>
  <pageMargins left="0.7" right="0.7" top="0.75" bottom="0.75" header="0.3" footer="0.3"/>
  <pageSetup horizontalDpi="300" verticalDpi="300" orientation="portrait" paperSize="9"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Q13"/>
  <sheetViews>
    <sheetView workbookViewId="0" topLeftCell="A1">
      <selection activeCell="N13" sqref="N13"/>
    </sheetView>
  </sheetViews>
  <sheetFormatPr defaultColWidth="9.140625" defaultRowHeight="15"/>
  <cols>
    <col min="2" max="2" width="39.28125" style="0" customWidth="1"/>
  </cols>
  <sheetData>
    <row r="1" ht="18.75" customHeight="1"/>
    <row r="2" ht="18.75" customHeight="1">
      <c r="B2" s="21" t="s">
        <v>403</v>
      </c>
    </row>
    <row r="3" spans="2:15" ht="12.75" customHeight="1">
      <c r="B3" s="224"/>
      <c r="C3" s="123"/>
      <c r="D3" s="123"/>
      <c r="E3" s="123"/>
      <c r="F3" s="123"/>
      <c r="G3" s="123"/>
      <c r="H3" s="123"/>
      <c r="I3" s="123"/>
      <c r="J3" s="123"/>
      <c r="K3" s="123"/>
      <c r="L3" s="123"/>
      <c r="M3" s="123"/>
      <c r="N3" s="123"/>
      <c r="O3" s="123"/>
    </row>
    <row r="4" spans="2:17" ht="18.75" customHeight="1">
      <c r="B4" s="124" t="s">
        <v>168</v>
      </c>
      <c r="C4" s="125" t="s">
        <v>154</v>
      </c>
      <c r="D4" s="125" t="s">
        <v>125</v>
      </c>
      <c r="E4" s="125" t="s">
        <v>126</v>
      </c>
      <c r="F4" s="125" t="s">
        <v>127</v>
      </c>
      <c r="G4" s="125" t="s">
        <v>155</v>
      </c>
      <c r="H4" s="125" t="s">
        <v>156</v>
      </c>
      <c r="I4" s="125" t="s">
        <v>157</v>
      </c>
      <c r="J4" s="125" t="s">
        <v>158</v>
      </c>
      <c r="K4" s="125" t="s">
        <v>159</v>
      </c>
      <c r="L4" s="125" t="s">
        <v>160</v>
      </c>
      <c r="M4" s="125" t="s">
        <v>161</v>
      </c>
      <c r="N4" s="125" t="s">
        <v>162</v>
      </c>
      <c r="O4" s="125" t="s">
        <v>163</v>
      </c>
      <c r="P4" s="125" t="s">
        <v>223</v>
      </c>
      <c r="Q4" s="125" t="s">
        <v>224</v>
      </c>
    </row>
    <row r="5" spans="2:17" ht="18.75" customHeight="1">
      <c r="B5" s="126" t="s">
        <v>374</v>
      </c>
      <c r="C5" s="127" t="s">
        <v>165</v>
      </c>
      <c r="D5" s="127" t="s">
        <v>165</v>
      </c>
      <c r="E5" s="127" t="s">
        <v>165</v>
      </c>
      <c r="F5" s="127" t="s">
        <v>165</v>
      </c>
      <c r="G5" s="227">
        <v>3127.456</v>
      </c>
      <c r="H5" s="228">
        <v>3127.456</v>
      </c>
      <c r="I5" s="228">
        <v>3231.289</v>
      </c>
      <c r="J5" s="228">
        <v>3310.18</v>
      </c>
      <c r="K5" s="228">
        <v>3364.456</v>
      </c>
      <c r="L5" s="228">
        <v>3440.213</v>
      </c>
      <c r="M5" s="228">
        <v>3540.985</v>
      </c>
      <c r="N5" s="228">
        <v>3733.185</v>
      </c>
      <c r="O5" s="228">
        <v>3818.085</v>
      </c>
      <c r="P5" s="228">
        <v>3910.008</v>
      </c>
      <c r="Q5" s="228">
        <v>3946.008</v>
      </c>
    </row>
    <row r="8" spans="2:5" ht="15" customHeight="1">
      <c r="B8" s="296" t="s">
        <v>406</v>
      </c>
      <c r="C8" s="125" t="s">
        <v>225</v>
      </c>
      <c r="D8" s="235" t="s">
        <v>404</v>
      </c>
      <c r="E8" s="235" t="s">
        <v>405</v>
      </c>
    </row>
    <row r="9" spans="2:5" ht="15">
      <c r="B9" s="297"/>
      <c r="C9" s="127">
        <v>3646.55</v>
      </c>
      <c r="D9" s="236">
        <v>3626.05</v>
      </c>
      <c r="E9" s="236">
        <v>3626.85</v>
      </c>
    </row>
    <row r="10" spans="4:6" ht="15">
      <c r="D10" s="125" t="s">
        <v>226</v>
      </c>
      <c r="E10" s="235" t="s">
        <v>404</v>
      </c>
      <c r="F10" s="235" t="s">
        <v>405</v>
      </c>
    </row>
    <row r="11" spans="2:6" ht="15">
      <c r="B11" s="234"/>
      <c r="D11" s="127">
        <v>3613</v>
      </c>
      <c r="E11" s="236">
        <v>3612</v>
      </c>
      <c r="F11" s="236">
        <v>3613</v>
      </c>
    </row>
    <row r="12" spans="5:7" ht="15">
      <c r="E12" s="125" t="s">
        <v>227</v>
      </c>
      <c r="F12" s="235" t="s">
        <v>404</v>
      </c>
      <c r="G12" s="235" t="s">
        <v>405</v>
      </c>
    </row>
    <row r="13" spans="5:7" ht="15">
      <c r="E13" s="127">
        <v>3608</v>
      </c>
      <c r="F13" s="236">
        <v>3608</v>
      </c>
      <c r="G13" s="236">
        <v>3580</v>
      </c>
    </row>
  </sheetData>
  <mergeCells count="1">
    <mergeCell ref="B8:B9"/>
  </mergeCell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L8"/>
  <sheetViews>
    <sheetView showGridLines="0" workbookViewId="0" topLeftCell="A1">
      <selection activeCell="L19" sqref="L19"/>
    </sheetView>
  </sheetViews>
  <sheetFormatPr defaultColWidth="9.140625" defaultRowHeight="15"/>
  <cols>
    <col min="1" max="1" width="8.421875" style="0" customWidth="1"/>
    <col min="2" max="2" width="73.57421875" style="0" customWidth="1"/>
  </cols>
  <sheetData>
    <row r="1" ht="18.75" customHeight="1"/>
    <row r="2" ht="18.75" customHeight="1">
      <c r="B2" s="33" t="s">
        <v>423</v>
      </c>
    </row>
    <row r="3" ht="12" customHeight="1"/>
    <row r="4" spans="2:12" ht="18.75" customHeight="1">
      <c r="B4" s="134" t="s">
        <v>153</v>
      </c>
      <c r="C4" s="135" t="s">
        <v>157</v>
      </c>
      <c r="D4" s="135" t="s">
        <v>158</v>
      </c>
      <c r="E4" s="135" t="s">
        <v>159</v>
      </c>
      <c r="F4" s="135" t="s">
        <v>160</v>
      </c>
      <c r="G4" s="135" t="s">
        <v>161</v>
      </c>
      <c r="H4" s="135" t="s">
        <v>162</v>
      </c>
      <c r="I4" s="135" t="s">
        <v>163</v>
      </c>
      <c r="J4" s="135" t="s">
        <v>223</v>
      </c>
      <c r="K4" s="135" t="s">
        <v>224</v>
      </c>
      <c r="L4" s="229" t="s">
        <v>225</v>
      </c>
    </row>
    <row r="5" spans="2:12" ht="18.75" customHeight="1">
      <c r="B5" s="136" t="s">
        <v>189</v>
      </c>
      <c r="C5" s="137">
        <v>7456</v>
      </c>
      <c r="D5" s="137">
        <v>8728</v>
      </c>
      <c r="E5" s="137">
        <v>8576</v>
      </c>
      <c r="F5" s="137">
        <v>8751</v>
      </c>
      <c r="G5" s="137">
        <v>8850</v>
      </c>
      <c r="H5" s="137">
        <v>8800</v>
      </c>
      <c r="I5" s="137">
        <v>9834</v>
      </c>
      <c r="J5" s="137">
        <v>8459</v>
      </c>
      <c r="K5" s="137">
        <v>7781</v>
      </c>
      <c r="L5" s="230"/>
    </row>
    <row r="6" spans="2:12" ht="47.25" customHeight="1">
      <c r="B6" s="136" t="s">
        <v>190</v>
      </c>
      <c r="C6" s="137" t="s">
        <v>249</v>
      </c>
      <c r="D6" s="137" t="s">
        <v>249</v>
      </c>
      <c r="E6" s="137" t="s">
        <v>249</v>
      </c>
      <c r="F6" s="137" t="s">
        <v>249</v>
      </c>
      <c r="G6" s="137" t="s">
        <v>249</v>
      </c>
      <c r="H6" s="137" t="s">
        <v>249</v>
      </c>
      <c r="I6" s="137" t="s">
        <v>249</v>
      </c>
      <c r="J6" s="137">
        <v>4</v>
      </c>
      <c r="K6" s="137">
        <v>13</v>
      </c>
      <c r="L6" s="230"/>
    </row>
    <row r="7" spans="2:12" ht="18.75" customHeight="1">
      <c r="B7" s="136" t="s">
        <v>191</v>
      </c>
      <c r="C7" s="137">
        <v>4371</v>
      </c>
      <c r="D7" s="137">
        <v>5333</v>
      </c>
      <c r="E7" s="137">
        <v>5211</v>
      </c>
      <c r="F7" s="137">
        <v>6074</v>
      </c>
      <c r="G7" s="137">
        <v>7212</v>
      </c>
      <c r="H7" s="137">
        <v>4986</v>
      </c>
      <c r="I7" s="137">
        <v>3992</v>
      </c>
      <c r="J7" s="137">
        <v>5265</v>
      </c>
      <c r="K7" s="137">
        <v>2817</v>
      </c>
      <c r="L7" s="230"/>
    </row>
    <row r="8" spans="2:12" ht="45">
      <c r="B8" s="136" t="s">
        <v>192</v>
      </c>
      <c r="C8" s="137" t="s">
        <v>250</v>
      </c>
      <c r="D8" s="137" t="s">
        <v>250</v>
      </c>
      <c r="E8" s="137" t="s">
        <v>250</v>
      </c>
      <c r="F8" s="137" t="s">
        <v>250</v>
      </c>
      <c r="G8" s="137" t="s">
        <v>250</v>
      </c>
      <c r="H8" s="137" t="s">
        <v>250</v>
      </c>
      <c r="I8" s="137" t="s">
        <v>250</v>
      </c>
      <c r="J8" s="137">
        <v>85</v>
      </c>
      <c r="K8" s="137">
        <v>57</v>
      </c>
      <c r="L8" s="230"/>
    </row>
  </sheetData>
  <printOptions/>
  <pageMargins left="0.7" right="0.7" top="0.75" bottom="0.75" header="0.3" footer="0.3"/>
  <pageSetup horizontalDpi="300" verticalDpi="300" orientation="portrait" paperSize="9"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M7"/>
  <sheetViews>
    <sheetView showGridLines="0" workbookViewId="0" topLeftCell="A1">
      <selection activeCell="B2" sqref="B2"/>
    </sheetView>
  </sheetViews>
  <sheetFormatPr defaultColWidth="9.140625" defaultRowHeight="15"/>
  <cols>
    <col min="1" max="1" width="8.7109375" style="0" customWidth="1"/>
    <col min="2" max="2" width="45.421875" style="0" customWidth="1"/>
  </cols>
  <sheetData>
    <row r="1" ht="18.75" customHeight="1"/>
    <row r="2" spans="2:13" ht="18.75" customHeight="1">
      <c r="B2" s="33" t="s">
        <v>377</v>
      </c>
      <c r="D2" s="224"/>
      <c r="E2" s="224"/>
      <c r="F2" s="224"/>
      <c r="G2" s="224"/>
      <c r="H2" s="224"/>
      <c r="I2" s="224"/>
      <c r="J2" s="224"/>
      <c r="K2" s="224"/>
      <c r="L2" s="224"/>
      <c r="M2" s="224"/>
    </row>
    <row r="3" ht="12" customHeight="1"/>
    <row r="4" spans="2:12" ht="18.75" customHeight="1">
      <c r="B4" s="134" t="s">
        <v>153</v>
      </c>
      <c r="C4" s="135" t="s">
        <v>157</v>
      </c>
      <c r="D4" s="135" t="s">
        <v>158</v>
      </c>
      <c r="E4" s="135" t="s">
        <v>159</v>
      </c>
      <c r="F4" s="135" t="s">
        <v>160</v>
      </c>
      <c r="G4" s="135" t="s">
        <v>161</v>
      </c>
      <c r="H4" s="135" t="s">
        <v>162</v>
      </c>
      <c r="I4" s="135" t="s">
        <v>163</v>
      </c>
      <c r="J4" s="135" t="s">
        <v>223</v>
      </c>
      <c r="K4" s="135" t="s">
        <v>224</v>
      </c>
      <c r="L4" s="229" t="s">
        <v>225</v>
      </c>
    </row>
    <row r="5" spans="2:12" ht="30">
      <c r="B5" s="136" t="s">
        <v>193</v>
      </c>
      <c r="C5" s="138">
        <v>452</v>
      </c>
      <c r="D5" s="138">
        <v>382</v>
      </c>
      <c r="E5" s="138">
        <v>386</v>
      </c>
      <c r="F5" s="138">
        <v>392</v>
      </c>
      <c r="G5" s="138">
        <v>231</v>
      </c>
      <c r="H5" s="139">
        <v>230</v>
      </c>
      <c r="I5" s="139">
        <v>246</v>
      </c>
      <c r="J5" s="139">
        <v>263</v>
      </c>
      <c r="K5" s="139">
        <v>218</v>
      </c>
      <c r="L5" s="231"/>
    </row>
    <row r="6" spans="2:12" ht="30">
      <c r="B6" s="136" t="s">
        <v>195</v>
      </c>
      <c r="C6" s="138">
        <v>44</v>
      </c>
      <c r="D6" s="138">
        <v>67</v>
      </c>
      <c r="E6" s="138">
        <v>45</v>
      </c>
      <c r="F6" s="138">
        <v>37</v>
      </c>
      <c r="G6" s="138">
        <v>113</v>
      </c>
      <c r="H6" s="139">
        <v>132</v>
      </c>
      <c r="I6" s="139">
        <v>104</v>
      </c>
      <c r="J6" s="139">
        <v>79</v>
      </c>
      <c r="K6" s="139">
        <v>74</v>
      </c>
      <c r="L6" s="231"/>
    </row>
    <row r="7" spans="2:12" ht="30">
      <c r="B7" s="136" t="s">
        <v>194</v>
      </c>
      <c r="C7" s="140">
        <v>59436</v>
      </c>
      <c r="D7" s="140">
        <v>71816</v>
      </c>
      <c r="E7" s="140">
        <v>41702</v>
      </c>
      <c r="F7" s="140">
        <v>67108</v>
      </c>
      <c r="G7" s="140">
        <v>312848</v>
      </c>
      <c r="H7" s="141">
        <v>326900</v>
      </c>
      <c r="I7" s="141">
        <v>216000</v>
      </c>
      <c r="J7" s="141">
        <v>126200</v>
      </c>
      <c r="K7" s="141">
        <v>208900</v>
      </c>
      <c r="L7" s="232"/>
    </row>
  </sheetData>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2:K16"/>
  <sheetViews>
    <sheetView showGridLines="0" workbookViewId="0" topLeftCell="A1">
      <selection activeCell="R20" sqref="R20"/>
    </sheetView>
  </sheetViews>
  <sheetFormatPr defaultColWidth="9.140625" defaultRowHeight="15"/>
  <cols>
    <col min="1" max="1" width="8.421875" style="0" customWidth="1"/>
    <col min="2" max="2" width="52.8515625" style="0" customWidth="1"/>
  </cols>
  <sheetData>
    <row r="1" ht="18.75" customHeight="1"/>
    <row r="2" ht="18.75" customHeight="1">
      <c r="B2" s="33" t="s">
        <v>420</v>
      </c>
    </row>
    <row r="3" ht="12.75" customHeight="1"/>
    <row r="4" spans="2:11" ht="18.75" customHeight="1">
      <c r="B4" s="134" t="s">
        <v>153</v>
      </c>
      <c r="C4" s="135" t="s">
        <v>157</v>
      </c>
      <c r="D4" s="135" t="s">
        <v>158</v>
      </c>
      <c r="E4" s="135" t="s">
        <v>159</v>
      </c>
      <c r="F4" s="135" t="s">
        <v>160</v>
      </c>
      <c r="G4" s="135" t="s">
        <v>161</v>
      </c>
      <c r="H4" s="135" t="s">
        <v>162</v>
      </c>
      <c r="I4" s="135" t="s">
        <v>163</v>
      </c>
      <c r="J4" s="135" t="s">
        <v>223</v>
      </c>
      <c r="K4" s="135" t="s">
        <v>224</v>
      </c>
    </row>
    <row r="5" spans="2:11" ht="18.75" customHeight="1">
      <c r="B5" s="136" t="s">
        <v>198</v>
      </c>
      <c r="C5" s="142">
        <v>3068</v>
      </c>
      <c r="D5" s="142">
        <v>4487</v>
      </c>
      <c r="E5" s="142">
        <v>4209</v>
      </c>
      <c r="F5" s="142">
        <v>5568</v>
      </c>
      <c r="G5" s="142">
        <v>2817</v>
      </c>
      <c r="H5" s="137">
        <v>4372</v>
      </c>
      <c r="I5" s="137">
        <v>6127</v>
      </c>
      <c r="J5" s="137">
        <v>7343</v>
      </c>
      <c r="K5" s="137">
        <v>7087</v>
      </c>
    </row>
    <row r="6" spans="2:11" ht="18.75" customHeight="1">
      <c r="B6" s="136" t="s">
        <v>196</v>
      </c>
      <c r="C6" s="142" t="s">
        <v>165</v>
      </c>
      <c r="D6" s="142" t="s">
        <v>165</v>
      </c>
      <c r="E6" s="142">
        <v>31539</v>
      </c>
      <c r="F6" s="142">
        <v>42381</v>
      </c>
      <c r="G6" s="142">
        <v>34491</v>
      </c>
      <c r="H6" s="137">
        <v>37263</v>
      </c>
      <c r="I6" s="137">
        <v>24863</v>
      </c>
      <c r="J6" s="137">
        <v>20891</v>
      </c>
      <c r="K6" s="137">
        <v>22251</v>
      </c>
    </row>
    <row r="7" spans="2:11" ht="31.5" customHeight="1">
      <c r="B7" s="136" t="s">
        <v>197</v>
      </c>
      <c r="C7" s="142" t="s">
        <v>24</v>
      </c>
      <c r="D7" s="142" t="s">
        <v>24</v>
      </c>
      <c r="E7" s="142" t="s">
        <v>24</v>
      </c>
      <c r="F7" s="142" t="s">
        <v>24</v>
      </c>
      <c r="G7" s="142" t="s">
        <v>24</v>
      </c>
      <c r="H7" s="142" t="s">
        <v>24</v>
      </c>
      <c r="I7" s="142" t="s">
        <v>24</v>
      </c>
      <c r="J7" s="137">
        <v>416</v>
      </c>
      <c r="K7" s="137">
        <v>460</v>
      </c>
    </row>
    <row r="8" spans="2:11" ht="18.75" customHeight="1">
      <c r="B8" s="136" t="s">
        <v>199</v>
      </c>
      <c r="C8" s="142">
        <v>4</v>
      </c>
      <c r="D8" s="142">
        <v>10</v>
      </c>
      <c r="E8" s="142">
        <v>31</v>
      </c>
      <c r="F8" s="142">
        <v>51</v>
      </c>
      <c r="G8" s="142">
        <v>70</v>
      </c>
      <c r="H8" s="137">
        <v>66</v>
      </c>
      <c r="I8" s="137">
        <v>69</v>
      </c>
      <c r="J8" s="137">
        <v>2624</v>
      </c>
      <c r="K8" s="137">
        <v>2545</v>
      </c>
    </row>
    <row r="9" ht="18.75" customHeight="1">
      <c r="B9" s="32" t="s">
        <v>200</v>
      </c>
    </row>
    <row r="10" ht="18.75" customHeight="1"/>
    <row r="11" ht="18.75" customHeight="1"/>
    <row r="12" ht="18.75" customHeight="1"/>
    <row r="15" ht="15.75">
      <c r="B15" s="30"/>
    </row>
    <row r="16" ht="15">
      <c r="C16" s="31"/>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S8"/>
  <sheetViews>
    <sheetView showGridLines="0" zoomScale="87" zoomScaleNormal="87" workbookViewId="0" topLeftCell="A1">
      <selection activeCell="D13" sqref="D13"/>
    </sheetView>
  </sheetViews>
  <sheetFormatPr defaultColWidth="9.140625" defaultRowHeight="15"/>
  <cols>
    <col min="1" max="1" width="8.421875" style="0" customWidth="1"/>
    <col min="2" max="2" width="56.140625" style="0" customWidth="1"/>
  </cols>
  <sheetData>
    <row r="2" ht="15.75">
      <c r="B2" s="3" t="s">
        <v>326</v>
      </c>
    </row>
    <row r="3" spans="3:13" ht="18.75" customHeight="1">
      <c r="C3" s="2"/>
      <c r="D3" s="2"/>
      <c r="E3" s="2"/>
      <c r="F3" s="2"/>
      <c r="G3" s="2"/>
      <c r="H3" s="2"/>
      <c r="I3" s="2"/>
      <c r="J3" s="2"/>
      <c r="K3" s="2"/>
      <c r="L3" s="2"/>
      <c r="M3" s="2"/>
    </row>
    <row r="4" spans="2:19" ht="18.75" customHeight="1">
      <c r="B4" s="49" t="s">
        <v>0</v>
      </c>
      <c r="C4" s="49" t="s">
        <v>1</v>
      </c>
      <c r="D4" s="49" t="s">
        <v>2</v>
      </c>
      <c r="E4" s="49" t="s">
        <v>3</v>
      </c>
      <c r="F4" s="49" t="s">
        <v>4</v>
      </c>
      <c r="G4" s="49" t="s">
        <v>5</v>
      </c>
      <c r="H4" s="49" t="s">
        <v>6</v>
      </c>
      <c r="I4" s="49" t="s">
        <v>7</v>
      </c>
      <c r="J4" s="49" t="s">
        <v>8</v>
      </c>
      <c r="K4" s="49" t="s">
        <v>9</v>
      </c>
      <c r="L4" s="49" t="s">
        <v>12</v>
      </c>
      <c r="M4" s="49" t="s">
        <v>13</v>
      </c>
      <c r="N4" s="49" t="s">
        <v>93</v>
      </c>
      <c r="O4" s="49" t="s">
        <v>94</v>
      </c>
      <c r="P4" s="221" t="s">
        <v>95</v>
      </c>
      <c r="Q4" s="221" t="s">
        <v>96</v>
      </c>
      <c r="R4" s="221" t="s">
        <v>414</v>
      </c>
      <c r="S4" s="221" t="s">
        <v>415</v>
      </c>
    </row>
    <row r="5" spans="2:19" ht="30" customHeight="1">
      <c r="B5" s="50" t="s">
        <v>137</v>
      </c>
      <c r="C5" s="54">
        <v>409</v>
      </c>
      <c r="D5" s="54">
        <v>219</v>
      </c>
      <c r="E5" s="54">
        <v>192</v>
      </c>
      <c r="F5" s="54">
        <v>349</v>
      </c>
      <c r="G5" s="54">
        <v>146</v>
      </c>
      <c r="H5" s="54">
        <v>244</v>
      </c>
      <c r="I5" s="54">
        <v>143</v>
      </c>
      <c r="J5" s="54">
        <v>139</v>
      </c>
      <c r="K5" s="54">
        <v>94</v>
      </c>
      <c r="L5" s="51">
        <v>122</v>
      </c>
      <c r="M5" s="51">
        <v>320</v>
      </c>
      <c r="N5" s="51">
        <v>63</v>
      </c>
      <c r="O5" s="51">
        <v>29</v>
      </c>
      <c r="P5" s="222" t="s">
        <v>24</v>
      </c>
      <c r="Q5" s="222" t="s">
        <v>24</v>
      </c>
      <c r="R5" s="222" t="s">
        <v>24</v>
      </c>
      <c r="S5" s="222" t="s">
        <v>24</v>
      </c>
    </row>
    <row r="6" spans="2:19" ht="30" customHeight="1">
      <c r="B6" s="50" t="s">
        <v>136</v>
      </c>
      <c r="C6" s="53">
        <v>0.704</v>
      </c>
      <c r="D6" s="53">
        <v>0.941</v>
      </c>
      <c r="E6" s="53">
        <v>0.948</v>
      </c>
      <c r="F6" s="53">
        <v>0.926</v>
      </c>
      <c r="G6" s="53">
        <v>0.938</v>
      </c>
      <c r="H6" s="53">
        <v>0.889</v>
      </c>
      <c r="I6" s="53">
        <v>0.951</v>
      </c>
      <c r="J6" s="53">
        <v>0.942</v>
      </c>
      <c r="K6" s="53">
        <v>0.968</v>
      </c>
      <c r="L6" s="52">
        <v>0.99</v>
      </c>
      <c r="M6" s="52">
        <v>0.97</v>
      </c>
      <c r="N6" s="52">
        <v>1</v>
      </c>
      <c r="O6" s="52">
        <v>0.93</v>
      </c>
      <c r="P6" s="223" t="s">
        <v>24</v>
      </c>
      <c r="Q6" s="223" t="s">
        <v>24</v>
      </c>
      <c r="R6" s="223" t="s">
        <v>24</v>
      </c>
      <c r="S6" s="223" t="s">
        <v>24</v>
      </c>
    </row>
    <row r="8" ht="15">
      <c r="B8" s="224" t="s">
        <v>369</v>
      </c>
    </row>
  </sheetData>
  <printOptions/>
  <pageMargins left="0.7" right="0.7" top="0.75" bottom="0.75" header="0.3" footer="0.3"/>
  <pageSetup horizontalDpi="300" verticalDpi="300" orientation="portrait"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R21"/>
  <sheetViews>
    <sheetView showGridLines="0" workbookViewId="0" topLeftCell="G1">
      <selection activeCell="P13" sqref="P13"/>
    </sheetView>
  </sheetViews>
  <sheetFormatPr defaultColWidth="9.140625" defaultRowHeight="15"/>
  <cols>
    <col min="1" max="1" width="8.57421875" style="0" customWidth="1"/>
    <col min="2" max="2" width="40.7109375" style="0" customWidth="1"/>
  </cols>
  <sheetData>
    <row r="1" ht="18.75" customHeight="1"/>
    <row r="2" ht="18.75" customHeight="1">
      <c r="B2" s="33" t="s">
        <v>378</v>
      </c>
    </row>
    <row r="3" ht="12" customHeight="1"/>
    <row r="4" spans="2:16" ht="18.75" customHeight="1">
      <c r="B4" s="134" t="s">
        <v>153</v>
      </c>
      <c r="C4" s="135" t="s">
        <v>157</v>
      </c>
      <c r="D4" s="135" t="s">
        <v>158</v>
      </c>
      <c r="E4" s="135" t="s">
        <v>159</v>
      </c>
      <c r="F4" s="135" t="s">
        <v>160</v>
      </c>
      <c r="G4" s="135" t="s">
        <v>161</v>
      </c>
      <c r="H4" s="135" t="s">
        <v>162</v>
      </c>
      <c r="I4" s="135" t="s">
        <v>163</v>
      </c>
      <c r="J4" s="135" t="s">
        <v>223</v>
      </c>
      <c r="K4" s="135" t="s">
        <v>224</v>
      </c>
      <c r="L4" s="135" t="s">
        <v>225</v>
      </c>
      <c r="M4" s="135" t="s">
        <v>226</v>
      </c>
      <c r="N4" s="135" t="s">
        <v>227</v>
      </c>
      <c r="O4" s="135" t="s">
        <v>396</v>
      </c>
      <c r="P4" s="135" t="s">
        <v>397</v>
      </c>
    </row>
    <row r="5" spans="2:16" ht="18.75" customHeight="1">
      <c r="B5" s="136" t="s">
        <v>202</v>
      </c>
      <c r="C5" s="142">
        <v>3</v>
      </c>
      <c r="D5" s="142">
        <v>9</v>
      </c>
      <c r="E5" s="142">
        <v>7</v>
      </c>
      <c r="F5" s="142">
        <v>13</v>
      </c>
      <c r="G5" s="142">
        <v>2</v>
      </c>
      <c r="H5" s="137">
        <v>22</v>
      </c>
      <c r="I5" s="142">
        <v>5</v>
      </c>
      <c r="J5" s="142">
        <v>20</v>
      </c>
      <c r="K5" s="142">
        <v>11</v>
      </c>
      <c r="L5" s="142">
        <v>17</v>
      </c>
      <c r="M5" s="142">
        <v>15</v>
      </c>
      <c r="N5" s="137">
        <v>20</v>
      </c>
      <c r="O5" s="137" t="s">
        <v>24</v>
      </c>
      <c r="P5" s="137" t="s">
        <v>24</v>
      </c>
    </row>
    <row r="6" spans="2:16" ht="18.75" customHeight="1">
      <c r="B6" s="136" t="s">
        <v>201</v>
      </c>
      <c r="C6" s="142">
        <v>815</v>
      </c>
      <c r="D6" s="142">
        <v>339</v>
      </c>
      <c r="E6" s="142">
        <v>387</v>
      </c>
      <c r="F6" s="142">
        <v>3664</v>
      </c>
      <c r="G6" s="142">
        <v>60</v>
      </c>
      <c r="H6" s="137">
        <v>352</v>
      </c>
      <c r="I6" s="142">
        <v>66</v>
      </c>
      <c r="J6" s="142">
        <v>3881</v>
      </c>
      <c r="K6" s="142">
        <v>1111</v>
      </c>
      <c r="L6" s="142">
        <v>409</v>
      </c>
      <c r="M6" s="142">
        <v>10019</v>
      </c>
      <c r="N6" s="137">
        <v>619</v>
      </c>
      <c r="O6" s="137" t="s">
        <v>24</v>
      </c>
      <c r="P6" s="137" t="s">
        <v>24</v>
      </c>
    </row>
    <row r="7" spans="2:16" ht="18.75" customHeight="1">
      <c r="B7" s="136" t="s">
        <v>424</v>
      </c>
      <c r="C7" s="142">
        <v>1420</v>
      </c>
      <c r="D7" s="142">
        <v>1571</v>
      </c>
      <c r="E7" s="142">
        <v>4736</v>
      </c>
      <c r="F7" s="142">
        <v>3689</v>
      </c>
      <c r="G7" s="142">
        <v>1170</v>
      </c>
      <c r="H7" s="137">
        <v>6493</v>
      </c>
      <c r="I7" s="142">
        <v>3258</v>
      </c>
      <c r="J7" s="142">
        <v>19404</v>
      </c>
      <c r="K7" s="142">
        <v>3285</v>
      </c>
      <c r="L7" s="142">
        <v>5265</v>
      </c>
      <c r="M7" s="142">
        <v>16630</v>
      </c>
      <c r="N7" s="137">
        <v>7205</v>
      </c>
      <c r="O7" s="137" t="s">
        <v>24</v>
      </c>
      <c r="P7" s="137" t="s">
        <v>24</v>
      </c>
    </row>
    <row r="8" ht="18.75" customHeight="1"/>
    <row r="9" spans="3:11" ht="18.75" customHeight="1">
      <c r="C9" s="211"/>
      <c r="D9" s="211"/>
      <c r="E9" s="211"/>
      <c r="F9" s="211"/>
      <c r="G9" s="211"/>
      <c r="H9" s="211"/>
      <c r="I9" s="211"/>
      <c r="J9" s="211"/>
      <c r="K9" s="211"/>
    </row>
    <row r="10" ht="18.75" customHeight="1"/>
    <row r="11" spans="17:18" ht="18.75" customHeight="1">
      <c r="Q11" s="210"/>
      <c r="R11" s="209"/>
    </row>
    <row r="12" spans="17:18" ht="18.75" customHeight="1">
      <c r="Q12" s="210"/>
      <c r="R12" s="209"/>
    </row>
    <row r="13" spans="17:18" ht="18.75" customHeight="1">
      <c r="Q13" s="210"/>
      <c r="R13" s="209"/>
    </row>
    <row r="14" spans="17:18" ht="18.75" customHeight="1">
      <c r="Q14" s="210"/>
      <c r="R14" s="209"/>
    </row>
    <row r="15" spans="17:18" ht="15">
      <c r="Q15" s="210"/>
      <c r="R15" s="209"/>
    </row>
    <row r="16" spans="17:18" ht="15">
      <c r="Q16" s="210"/>
      <c r="R16" s="209"/>
    </row>
    <row r="17" spans="17:18" ht="15">
      <c r="Q17" s="210"/>
      <c r="R17" s="209"/>
    </row>
    <row r="18" spans="17:18" ht="15">
      <c r="Q18" s="210"/>
      <c r="R18" s="209"/>
    </row>
    <row r="19" spans="17:18" ht="15">
      <c r="Q19" s="210"/>
      <c r="R19" s="209"/>
    </row>
    <row r="20" spans="17:18" ht="15">
      <c r="Q20" s="210"/>
      <c r="R20" s="209"/>
    </row>
    <row r="21" spans="17:18" ht="15">
      <c r="Q21" s="210"/>
      <c r="R21" s="209"/>
    </row>
  </sheetData>
  <printOptions/>
  <pageMargins left="0.7" right="0.7" top="0.75" bottom="0.75" header="0.3" footer="0.3"/>
  <pageSetup horizontalDpi="300" verticalDpi="300" orientation="portrait" paperSize="9" r:id="rId2"/>
  <ignoredErrors>
    <ignoredError sqref="K4" twoDigitTextYear="1"/>
  </ignoredError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P26"/>
  <sheetViews>
    <sheetView showGridLines="0" workbookViewId="0" topLeftCell="A1">
      <selection activeCell="S27" sqref="S27"/>
    </sheetView>
  </sheetViews>
  <sheetFormatPr defaultColWidth="9.140625" defaultRowHeight="15"/>
  <cols>
    <col min="2" max="2" width="45.00390625" style="0" customWidth="1"/>
  </cols>
  <sheetData>
    <row r="1" ht="18.75" customHeight="1"/>
    <row r="2" ht="18.75" customHeight="1">
      <c r="B2" s="33" t="s">
        <v>383</v>
      </c>
    </row>
    <row r="3" ht="12" customHeight="1"/>
    <row r="4" ht="18.75" customHeight="1">
      <c r="B4" s="45" t="s">
        <v>376</v>
      </c>
    </row>
    <row r="5" spans="2:16" ht="18.75" customHeight="1">
      <c r="B5" s="134" t="s">
        <v>263</v>
      </c>
      <c r="C5" s="135" t="s">
        <v>157</v>
      </c>
      <c r="D5" s="135" t="s">
        <v>158</v>
      </c>
      <c r="E5" s="135" t="s">
        <v>159</v>
      </c>
      <c r="F5" s="135" t="s">
        <v>160</v>
      </c>
      <c r="G5" s="135" t="s">
        <v>161</v>
      </c>
      <c r="H5" s="135" t="s">
        <v>162</v>
      </c>
      <c r="I5" s="135" t="s">
        <v>163</v>
      </c>
      <c r="J5" s="135" t="s">
        <v>223</v>
      </c>
      <c r="K5" s="135" t="s">
        <v>224</v>
      </c>
      <c r="L5" s="135" t="s">
        <v>225</v>
      </c>
      <c r="M5" s="135" t="s">
        <v>226</v>
      </c>
      <c r="N5" s="135" t="s">
        <v>227</v>
      </c>
      <c r="O5" s="135" t="s">
        <v>396</v>
      </c>
      <c r="P5" s="135" t="s">
        <v>397</v>
      </c>
    </row>
    <row r="6" spans="2:16" ht="18.75" customHeight="1">
      <c r="B6" s="136" t="s">
        <v>264</v>
      </c>
      <c r="C6" s="137">
        <v>23120</v>
      </c>
      <c r="D6" s="137">
        <v>27696</v>
      </c>
      <c r="E6" s="137">
        <v>18626</v>
      </c>
      <c r="F6" s="137">
        <v>15027</v>
      </c>
      <c r="G6" s="137">
        <v>17193</v>
      </c>
      <c r="H6" s="137">
        <v>19037</v>
      </c>
      <c r="I6" s="137">
        <v>16421</v>
      </c>
      <c r="J6" s="137">
        <v>13720</v>
      </c>
      <c r="K6" s="137">
        <v>9609</v>
      </c>
      <c r="L6" s="137">
        <v>10747</v>
      </c>
      <c r="M6" s="137">
        <v>14063</v>
      </c>
      <c r="N6" s="137">
        <v>11997</v>
      </c>
      <c r="O6" s="137">
        <v>14577</v>
      </c>
      <c r="P6" s="137">
        <v>17757</v>
      </c>
    </row>
    <row r="7" spans="2:16" ht="18.75" customHeight="1">
      <c r="B7" s="136" t="s">
        <v>265</v>
      </c>
      <c r="C7" s="137">
        <v>456</v>
      </c>
      <c r="D7" s="137">
        <v>2662</v>
      </c>
      <c r="E7" s="137">
        <v>472</v>
      </c>
      <c r="F7" s="137">
        <v>438</v>
      </c>
      <c r="G7" s="137">
        <v>467</v>
      </c>
      <c r="H7" s="137">
        <v>497</v>
      </c>
      <c r="I7" s="137">
        <v>542</v>
      </c>
      <c r="J7" s="137">
        <v>452</v>
      </c>
      <c r="K7" s="137">
        <v>423</v>
      </c>
      <c r="L7" s="137">
        <v>454</v>
      </c>
      <c r="M7" s="137">
        <v>435</v>
      </c>
      <c r="N7" s="137">
        <v>408</v>
      </c>
      <c r="O7" s="137">
        <v>453</v>
      </c>
      <c r="P7" s="137">
        <v>457</v>
      </c>
    </row>
    <row r="8" spans="2:16" ht="18.75" customHeight="1">
      <c r="B8" s="136" t="s">
        <v>267</v>
      </c>
      <c r="C8" s="137">
        <v>5494</v>
      </c>
      <c r="D8" s="137">
        <v>8559</v>
      </c>
      <c r="E8" s="137">
        <v>9585</v>
      </c>
      <c r="F8" s="137">
        <v>12321</v>
      </c>
      <c r="G8" s="137">
        <v>10310</v>
      </c>
      <c r="H8" s="137">
        <v>7787</v>
      </c>
      <c r="I8" s="137">
        <v>11062</v>
      </c>
      <c r="J8" s="137">
        <v>12743</v>
      </c>
      <c r="K8" s="137">
        <v>15768</v>
      </c>
      <c r="L8" s="137">
        <v>13668</v>
      </c>
      <c r="M8" s="137">
        <v>9829</v>
      </c>
      <c r="N8" s="137">
        <v>11069</v>
      </c>
      <c r="O8" s="137">
        <v>9040</v>
      </c>
      <c r="P8" s="137">
        <v>5054</v>
      </c>
    </row>
    <row r="9" spans="2:16" ht="18.75" customHeight="1">
      <c r="B9" s="212" t="s">
        <v>268</v>
      </c>
      <c r="C9" s="213">
        <f>SUM(C6:C8)</f>
        <v>29070</v>
      </c>
      <c r="D9" s="213">
        <f aca="true" t="shared" si="0" ref="D9:N9">SUM(D6:D8)</f>
        <v>38917</v>
      </c>
      <c r="E9" s="213">
        <f t="shared" si="0"/>
        <v>28683</v>
      </c>
      <c r="F9" s="213">
        <f t="shared" si="0"/>
        <v>27786</v>
      </c>
      <c r="G9" s="213">
        <f t="shared" si="0"/>
        <v>27970</v>
      </c>
      <c r="H9" s="213">
        <f t="shared" si="0"/>
        <v>27321</v>
      </c>
      <c r="I9" s="213">
        <f t="shared" si="0"/>
        <v>28025</v>
      </c>
      <c r="J9" s="213">
        <f t="shared" si="0"/>
        <v>26915</v>
      </c>
      <c r="K9" s="213">
        <f t="shared" si="0"/>
        <v>25800</v>
      </c>
      <c r="L9" s="213">
        <f t="shared" si="0"/>
        <v>24869</v>
      </c>
      <c r="M9" s="213">
        <f t="shared" si="0"/>
        <v>24327</v>
      </c>
      <c r="N9" s="213">
        <f t="shared" si="0"/>
        <v>23474</v>
      </c>
      <c r="O9" s="213">
        <f aca="true" t="shared" si="1" ref="O9">SUM(O6:O8)</f>
        <v>24070</v>
      </c>
      <c r="P9" s="213">
        <v>23268</v>
      </c>
    </row>
    <row r="10" spans="2:16" ht="18.75" customHeight="1">
      <c r="B10" s="136" t="s">
        <v>269</v>
      </c>
      <c r="C10" s="142">
        <v>8913</v>
      </c>
      <c r="D10" s="142"/>
      <c r="E10" s="142">
        <v>9729</v>
      </c>
      <c r="F10" s="142">
        <v>9934</v>
      </c>
      <c r="G10" s="142">
        <v>10033</v>
      </c>
      <c r="H10" s="137">
        <v>9604</v>
      </c>
      <c r="I10" s="137">
        <v>9698</v>
      </c>
      <c r="J10" s="137">
        <v>8558</v>
      </c>
      <c r="K10" s="137">
        <v>8329</v>
      </c>
      <c r="L10" s="137">
        <v>8986</v>
      </c>
      <c r="M10" s="137">
        <v>8217</v>
      </c>
      <c r="N10" s="137">
        <v>8681</v>
      </c>
      <c r="O10" s="137">
        <v>8078</v>
      </c>
      <c r="P10" s="137">
        <v>8787</v>
      </c>
    </row>
    <row r="11" spans="2:16" ht="18.75" customHeight="1">
      <c r="B11" s="143" t="s">
        <v>143</v>
      </c>
      <c r="C11" s="144">
        <f>SUM(C9:C10)</f>
        <v>37983</v>
      </c>
      <c r="D11" s="144">
        <f aca="true" t="shared" si="2" ref="D11:N11">SUM(D9:D10)</f>
        <v>38917</v>
      </c>
      <c r="E11" s="144">
        <f t="shared" si="2"/>
        <v>38412</v>
      </c>
      <c r="F11" s="144">
        <f t="shared" si="2"/>
        <v>37720</v>
      </c>
      <c r="G11" s="144">
        <f t="shared" si="2"/>
        <v>38003</v>
      </c>
      <c r="H11" s="144">
        <f t="shared" si="2"/>
        <v>36925</v>
      </c>
      <c r="I11" s="144">
        <f t="shared" si="2"/>
        <v>37723</v>
      </c>
      <c r="J11" s="144">
        <f t="shared" si="2"/>
        <v>35473</v>
      </c>
      <c r="K11" s="144">
        <f t="shared" si="2"/>
        <v>34129</v>
      </c>
      <c r="L11" s="144">
        <f t="shared" si="2"/>
        <v>33855</v>
      </c>
      <c r="M11" s="144">
        <f t="shared" si="2"/>
        <v>32544</v>
      </c>
      <c r="N11" s="144">
        <f t="shared" si="2"/>
        <v>32155</v>
      </c>
      <c r="O11" s="144">
        <f aca="true" t="shared" si="3" ref="O11">SUM(O9:O10)</f>
        <v>32148</v>
      </c>
      <c r="P11" s="144">
        <v>32055</v>
      </c>
    </row>
    <row r="12" ht="18.75" customHeight="1"/>
    <row r="13" ht="18.75" customHeight="1">
      <c r="B13" s="45" t="s">
        <v>270</v>
      </c>
    </row>
    <row r="14" spans="2:16" ht="18.75" customHeight="1">
      <c r="B14" s="134" t="s">
        <v>261</v>
      </c>
      <c r="C14" s="135" t="s">
        <v>157</v>
      </c>
      <c r="D14" s="135" t="s">
        <v>158</v>
      </c>
      <c r="E14" s="135" t="s">
        <v>159</v>
      </c>
      <c r="F14" s="135" t="s">
        <v>160</v>
      </c>
      <c r="G14" s="135" t="s">
        <v>161</v>
      </c>
      <c r="H14" s="135" t="s">
        <v>162</v>
      </c>
      <c r="I14" s="135" t="s">
        <v>163</v>
      </c>
      <c r="J14" s="135" t="s">
        <v>223</v>
      </c>
      <c r="K14" s="135" t="s">
        <v>224</v>
      </c>
      <c r="L14" s="135" t="s">
        <v>225</v>
      </c>
      <c r="M14" s="135" t="s">
        <v>226</v>
      </c>
      <c r="N14" s="135" t="s">
        <v>227</v>
      </c>
      <c r="O14" s="135" t="s">
        <v>396</v>
      </c>
      <c r="P14" s="135" t="s">
        <v>397</v>
      </c>
    </row>
    <row r="15" spans="2:16" ht="18.75" customHeight="1">
      <c r="B15" s="136" t="s">
        <v>262</v>
      </c>
      <c r="C15" s="142">
        <v>10420</v>
      </c>
      <c r="D15" s="142">
        <v>11409</v>
      </c>
      <c r="E15" s="142">
        <v>10417</v>
      </c>
      <c r="F15" s="142">
        <v>10209</v>
      </c>
      <c r="G15" s="142">
        <v>10864</v>
      </c>
      <c r="H15" s="137">
        <v>10635</v>
      </c>
      <c r="I15" s="137">
        <v>11431</v>
      </c>
      <c r="J15" s="137">
        <v>10346</v>
      </c>
      <c r="K15" s="137">
        <v>10461</v>
      </c>
      <c r="L15" s="137">
        <v>9876</v>
      </c>
      <c r="M15" s="137">
        <v>10812</v>
      </c>
      <c r="N15" s="137">
        <v>10312</v>
      </c>
      <c r="O15" s="137">
        <v>11068</v>
      </c>
      <c r="P15" s="137">
        <v>10401</v>
      </c>
    </row>
    <row r="16" spans="2:16" ht="18.75" customHeight="1">
      <c r="B16" s="136" t="s">
        <v>273</v>
      </c>
      <c r="C16" s="142">
        <v>17131</v>
      </c>
      <c r="D16" s="142">
        <v>25655</v>
      </c>
      <c r="E16" s="142">
        <v>16108</v>
      </c>
      <c r="F16" s="142">
        <v>15816</v>
      </c>
      <c r="G16" s="142">
        <v>14734</v>
      </c>
      <c r="H16" s="137">
        <v>14367</v>
      </c>
      <c r="I16" s="137">
        <v>14567</v>
      </c>
      <c r="J16" s="137">
        <v>14328</v>
      </c>
      <c r="K16" s="137">
        <v>14146</v>
      </c>
      <c r="L16" s="137">
        <v>13282</v>
      </c>
      <c r="M16" s="137">
        <v>12163</v>
      </c>
      <c r="N16" s="137">
        <v>11845</v>
      </c>
      <c r="O16" s="137">
        <v>11947</v>
      </c>
      <c r="P16" s="137">
        <v>11534</v>
      </c>
    </row>
    <row r="17" spans="2:16" ht="18.75" customHeight="1">
      <c r="B17" s="136" t="s">
        <v>266</v>
      </c>
      <c r="C17" s="142">
        <v>8913</v>
      </c>
      <c r="D17" s="142"/>
      <c r="E17" s="142">
        <v>9729</v>
      </c>
      <c r="F17" s="142">
        <v>9934</v>
      </c>
      <c r="G17" s="142">
        <v>10033</v>
      </c>
      <c r="H17" s="137">
        <v>9604</v>
      </c>
      <c r="I17" s="137">
        <v>9698</v>
      </c>
      <c r="J17" s="137">
        <v>8558</v>
      </c>
      <c r="K17" s="137">
        <v>8329</v>
      </c>
      <c r="L17" s="137">
        <v>12</v>
      </c>
      <c r="M17" s="137">
        <v>8217</v>
      </c>
      <c r="N17" s="137">
        <v>8681</v>
      </c>
      <c r="O17" s="137">
        <v>8078</v>
      </c>
      <c r="P17" s="137">
        <v>8787</v>
      </c>
    </row>
    <row r="18" spans="2:16" ht="18.75" customHeight="1">
      <c r="B18" s="143" t="s">
        <v>143</v>
      </c>
      <c r="C18" s="144">
        <f>SUM(C15:C17)</f>
        <v>36464</v>
      </c>
      <c r="D18" s="144">
        <f aca="true" t="shared" si="4" ref="D18:N18">SUM(D15:D17)</f>
        <v>37064</v>
      </c>
      <c r="E18" s="144">
        <f t="shared" si="4"/>
        <v>36254</v>
      </c>
      <c r="F18" s="144">
        <f t="shared" si="4"/>
        <v>35959</v>
      </c>
      <c r="G18" s="144">
        <f t="shared" si="4"/>
        <v>35631</v>
      </c>
      <c r="H18" s="144">
        <f t="shared" si="4"/>
        <v>34606</v>
      </c>
      <c r="I18" s="144">
        <f t="shared" si="4"/>
        <v>35696</v>
      </c>
      <c r="J18" s="144">
        <f t="shared" si="4"/>
        <v>33232</v>
      </c>
      <c r="K18" s="144">
        <f t="shared" si="4"/>
        <v>32936</v>
      </c>
      <c r="L18" s="144">
        <f t="shared" si="4"/>
        <v>23170</v>
      </c>
      <c r="M18" s="144">
        <f t="shared" si="4"/>
        <v>31192</v>
      </c>
      <c r="N18" s="144">
        <f t="shared" si="4"/>
        <v>30838</v>
      </c>
      <c r="O18" s="144">
        <f aca="true" t="shared" si="5" ref="O18">SUM(O15:O17)</f>
        <v>31093</v>
      </c>
      <c r="P18" s="144">
        <v>30722</v>
      </c>
    </row>
    <row r="19" ht="18.75" customHeight="1"/>
    <row r="20" spans="2:16" ht="18.75" customHeight="1">
      <c r="B20" s="134" t="s">
        <v>261</v>
      </c>
      <c r="C20" s="135" t="s">
        <v>157</v>
      </c>
      <c r="D20" s="135" t="s">
        <v>158</v>
      </c>
      <c r="E20" s="135" t="s">
        <v>159</v>
      </c>
      <c r="F20" s="135" t="s">
        <v>160</v>
      </c>
      <c r="G20" s="135" t="s">
        <v>161</v>
      </c>
      <c r="H20" s="135" t="s">
        <v>162</v>
      </c>
      <c r="I20" s="135" t="s">
        <v>163</v>
      </c>
      <c r="J20" s="135" t="s">
        <v>223</v>
      </c>
      <c r="K20" s="135" t="s">
        <v>224</v>
      </c>
      <c r="L20" s="135" t="s">
        <v>225</v>
      </c>
      <c r="M20" s="135" t="s">
        <v>226</v>
      </c>
      <c r="N20" s="135" t="s">
        <v>227</v>
      </c>
      <c r="O20" s="135" t="s">
        <v>396</v>
      </c>
      <c r="P20" s="135" t="s">
        <v>397</v>
      </c>
    </row>
    <row r="21" spans="2:16" ht="15">
      <c r="B21" s="136" t="s">
        <v>262</v>
      </c>
      <c r="C21" s="142"/>
      <c r="D21" s="142">
        <v>360565</v>
      </c>
      <c r="E21" s="142">
        <v>367331</v>
      </c>
      <c r="F21" s="142">
        <v>374239</v>
      </c>
      <c r="G21" s="142">
        <v>381106</v>
      </c>
      <c r="H21" s="137">
        <v>388021</v>
      </c>
      <c r="I21" s="137">
        <v>395110</v>
      </c>
      <c r="J21" s="137">
        <v>403301</v>
      </c>
      <c r="K21" s="137">
        <v>417052</v>
      </c>
      <c r="L21" s="137">
        <v>423295</v>
      </c>
      <c r="M21" s="137">
        <v>430094</v>
      </c>
      <c r="N21" s="137">
        <v>435791</v>
      </c>
      <c r="O21" s="137">
        <v>441772</v>
      </c>
      <c r="P21" s="137">
        <v>448093</v>
      </c>
    </row>
    <row r="22" spans="2:16" ht="15">
      <c r="B22" s="136" t="s">
        <v>412</v>
      </c>
      <c r="C22" s="142"/>
      <c r="D22" s="142">
        <v>169</v>
      </c>
      <c r="E22" s="142">
        <v>184</v>
      </c>
      <c r="F22" s="142">
        <v>172</v>
      </c>
      <c r="G22" s="142">
        <v>168</v>
      </c>
      <c r="H22" s="137">
        <v>177</v>
      </c>
      <c r="I22" s="137">
        <v>175</v>
      </c>
      <c r="J22" s="137">
        <v>173</v>
      </c>
      <c r="K22" s="137">
        <v>160</v>
      </c>
      <c r="L22" s="137">
        <v>156</v>
      </c>
      <c r="M22" s="137">
        <v>139</v>
      </c>
      <c r="N22" s="137">
        <v>136</v>
      </c>
      <c r="O22" s="137">
        <v>132</v>
      </c>
      <c r="P22" s="137">
        <v>128</v>
      </c>
    </row>
    <row r="23" spans="2:16" ht="15">
      <c r="B23" s="136" t="s">
        <v>266</v>
      </c>
      <c r="C23" s="144"/>
      <c r="D23" s="144"/>
      <c r="E23" s="144"/>
      <c r="F23" s="144"/>
      <c r="G23" s="144"/>
      <c r="H23" s="142">
        <v>12</v>
      </c>
      <c r="I23" s="142">
        <v>12</v>
      </c>
      <c r="J23" s="142">
        <v>12</v>
      </c>
      <c r="K23" s="142">
        <v>12</v>
      </c>
      <c r="L23" s="142">
        <v>12</v>
      </c>
      <c r="M23" s="142">
        <v>11</v>
      </c>
      <c r="N23" s="137">
        <v>11</v>
      </c>
      <c r="O23" s="137">
        <v>9</v>
      </c>
      <c r="P23" s="137">
        <v>9</v>
      </c>
    </row>
    <row r="24" spans="2:14" ht="15.75" hidden="1" thickBot="1">
      <c r="B24" s="252" t="s">
        <v>143</v>
      </c>
      <c r="C24" s="253">
        <v>0</v>
      </c>
      <c r="D24" s="254">
        <v>360734</v>
      </c>
      <c r="E24" s="254">
        <v>367515</v>
      </c>
      <c r="F24" s="254">
        <v>374411</v>
      </c>
      <c r="G24" s="254">
        <v>381274</v>
      </c>
      <c r="H24" s="254">
        <v>388210</v>
      </c>
      <c r="I24" s="254">
        <v>395297</v>
      </c>
      <c r="J24" s="254">
        <v>403486</v>
      </c>
      <c r="K24" s="254">
        <v>417224</v>
      </c>
      <c r="L24" s="254">
        <v>423463</v>
      </c>
      <c r="M24" s="46">
        <f>M11-M18</f>
        <v>1352</v>
      </c>
      <c r="N24" s="46">
        <f>N11-N18</f>
        <v>1317</v>
      </c>
    </row>
    <row r="25" spans="2:14" ht="15" hidden="1">
      <c r="B25" s="175" t="s">
        <v>321</v>
      </c>
      <c r="C25" s="176">
        <f aca="true" t="shared" si="6" ref="C25:N25">(SUM(C6:C8)-SUM(C15:C16))/C9</f>
        <v>0.052253181974544205</v>
      </c>
      <c r="D25" s="176">
        <f t="shared" si="6"/>
        <v>0.047614153197831285</v>
      </c>
      <c r="E25" s="176">
        <f t="shared" si="6"/>
        <v>0.07523620262873479</v>
      </c>
      <c r="F25" s="176">
        <f t="shared" si="6"/>
        <v>0.06337724033686029</v>
      </c>
      <c r="G25" s="176">
        <f t="shared" si="6"/>
        <v>0.08480514837325706</v>
      </c>
      <c r="H25" s="176">
        <f t="shared" si="6"/>
        <v>0.08487976281980894</v>
      </c>
      <c r="I25" s="176">
        <f t="shared" si="6"/>
        <v>0.07232827832292596</v>
      </c>
      <c r="J25" s="176">
        <f t="shared" si="6"/>
        <v>0.08326212149359094</v>
      </c>
      <c r="K25" s="176">
        <f t="shared" si="6"/>
        <v>0.04624031007751938</v>
      </c>
      <c r="L25" s="176">
        <f t="shared" si="6"/>
        <v>0.06880051469701234</v>
      </c>
      <c r="M25" s="176">
        <f t="shared" si="6"/>
        <v>0.0555761088502487</v>
      </c>
      <c r="N25" s="176">
        <f t="shared" si="6"/>
        <v>0.0561046263951606</v>
      </c>
    </row>
    <row r="26" spans="2:14" ht="15" hidden="1">
      <c r="B26" s="175" t="s">
        <v>322</v>
      </c>
      <c r="C26" s="176">
        <f aca="true" t="shared" si="7" ref="C26:N26">(C11-C18)/C11</f>
        <v>0.03999157517836927</v>
      </c>
      <c r="D26" s="176">
        <f t="shared" si="7"/>
        <v>0.047614153197831285</v>
      </c>
      <c r="E26" s="176">
        <f t="shared" si="7"/>
        <v>0.05618036030407164</v>
      </c>
      <c r="F26" s="176">
        <f t="shared" si="7"/>
        <v>0.04668610816542948</v>
      </c>
      <c r="G26" s="176">
        <f t="shared" si="7"/>
        <v>0.062416125042759785</v>
      </c>
      <c r="H26" s="176">
        <f t="shared" si="7"/>
        <v>0.06280297901150982</v>
      </c>
      <c r="I26" s="176">
        <f t="shared" si="7"/>
        <v>0.053733796357659784</v>
      </c>
      <c r="J26" s="176">
        <f t="shared" si="7"/>
        <v>0.06317480900966932</v>
      </c>
      <c r="K26" s="176">
        <f t="shared" si="7"/>
        <v>0.03495560959887486</v>
      </c>
      <c r="L26" s="176">
        <f t="shared" si="7"/>
        <v>0.31561069265987296</v>
      </c>
      <c r="M26" s="176">
        <f t="shared" si="7"/>
        <v>0.04154375614552606</v>
      </c>
      <c r="N26" s="176">
        <f t="shared" si="7"/>
        <v>0.04095786036386254</v>
      </c>
    </row>
  </sheetData>
  <printOptions/>
  <pageMargins left="0.7" right="0.7" top="0.75" bottom="0.75" header="0.3" footer="0.3"/>
  <pageSetup horizontalDpi="300" verticalDpi="300" orientation="portrait" paperSize="9" r:id="rId2"/>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P19"/>
  <sheetViews>
    <sheetView showGridLines="0" workbookViewId="0" topLeftCell="A1">
      <selection activeCell="S11" sqref="S11"/>
    </sheetView>
  </sheetViews>
  <sheetFormatPr defaultColWidth="9.140625" defaultRowHeight="15"/>
  <cols>
    <col min="1" max="1" width="8.421875" style="0" customWidth="1"/>
    <col min="2" max="2" width="69.00390625" style="0" customWidth="1"/>
    <col min="3" max="14" width="8.28125" style="0" customWidth="1"/>
  </cols>
  <sheetData>
    <row r="1" ht="18.75" customHeight="1"/>
    <row r="2" ht="18.75" customHeight="1">
      <c r="B2" s="33" t="s">
        <v>379</v>
      </c>
    </row>
    <row r="3" ht="12.75" customHeight="1">
      <c r="B3" s="224" t="s">
        <v>380</v>
      </c>
    </row>
    <row r="4" spans="2:16" ht="18.75" customHeight="1">
      <c r="B4" s="134" t="s">
        <v>203</v>
      </c>
      <c r="C4" s="135" t="s">
        <v>157</v>
      </c>
      <c r="D4" s="135" t="s">
        <v>158</v>
      </c>
      <c r="E4" s="135" t="s">
        <v>159</v>
      </c>
      <c r="F4" s="135" t="s">
        <v>160</v>
      </c>
      <c r="G4" s="135" t="s">
        <v>161</v>
      </c>
      <c r="H4" s="135" t="s">
        <v>162</v>
      </c>
      <c r="I4" s="135" t="s">
        <v>163</v>
      </c>
      <c r="J4" s="135" t="s">
        <v>223</v>
      </c>
      <c r="K4" s="135" t="s">
        <v>224</v>
      </c>
      <c r="L4" s="135" t="s">
        <v>225</v>
      </c>
      <c r="M4" s="135" t="s">
        <v>226</v>
      </c>
      <c r="N4" s="135" t="s">
        <v>227</v>
      </c>
      <c r="O4" s="135" t="s">
        <v>396</v>
      </c>
      <c r="P4" s="135" t="s">
        <v>397</v>
      </c>
    </row>
    <row r="5" spans="2:16" ht="18.75" customHeight="1">
      <c r="B5" s="136" t="s">
        <v>204</v>
      </c>
      <c r="C5" s="142">
        <v>0</v>
      </c>
      <c r="D5" s="142">
        <v>0</v>
      </c>
      <c r="E5" s="142">
        <v>0</v>
      </c>
      <c r="F5" s="142">
        <v>1</v>
      </c>
      <c r="G5" s="142">
        <v>0</v>
      </c>
      <c r="H5" s="137">
        <v>0</v>
      </c>
      <c r="I5" s="137">
        <v>2</v>
      </c>
      <c r="J5" s="137">
        <v>1</v>
      </c>
      <c r="K5" s="137">
        <v>3</v>
      </c>
      <c r="L5" s="137">
        <v>0</v>
      </c>
      <c r="M5" s="137">
        <v>1</v>
      </c>
      <c r="N5" s="137">
        <v>0</v>
      </c>
      <c r="O5" s="137" t="s">
        <v>24</v>
      </c>
      <c r="P5" s="137" t="s">
        <v>24</v>
      </c>
    </row>
    <row r="6" spans="2:16" ht="18.75" customHeight="1">
      <c r="B6" s="136" t="s">
        <v>205</v>
      </c>
      <c r="C6" s="142" t="s">
        <v>165</v>
      </c>
      <c r="D6" s="142">
        <v>778</v>
      </c>
      <c r="E6" s="142">
        <v>888</v>
      </c>
      <c r="F6" s="142">
        <v>928</v>
      </c>
      <c r="G6" s="142">
        <v>948</v>
      </c>
      <c r="H6" s="137">
        <v>924</v>
      </c>
      <c r="I6" s="137">
        <v>796</v>
      </c>
      <c r="J6" s="137">
        <v>714</v>
      </c>
      <c r="K6" s="137">
        <v>741</v>
      </c>
      <c r="L6" s="137">
        <v>667</v>
      </c>
      <c r="M6" s="137">
        <v>672</v>
      </c>
      <c r="N6" s="137">
        <v>413</v>
      </c>
      <c r="O6" s="137" t="s">
        <v>24</v>
      </c>
      <c r="P6" s="137" t="s">
        <v>24</v>
      </c>
    </row>
    <row r="7" spans="2:16" ht="18.75" customHeight="1">
      <c r="B7" s="136" t="s">
        <v>206</v>
      </c>
      <c r="C7" s="142" t="s">
        <v>165</v>
      </c>
      <c r="D7" s="142">
        <v>19923</v>
      </c>
      <c r="E7" s="142">
        <v>15442</v>
      </c>
      <c r="F7" s="142">
        <v>20309</v>
      </c>
      <c r="G7" s="142">
        <v>23225</v>
      </c>
      <c r="H7" s="137">
        <v>28946</v>
      </c>
      <c r="I7" s="137">
        <v>33718</v>
      </c>
      <c r="J7" s="137">
        <v>33639</v>
      </c>
      <c r="K7" s="137">
        <v>34755</v>
      </c>
      <c r="L7" s="137">
        <v>33609</v>
      </c>
      <c r="M7" s="137">
        <v>41189</v>
      </c>
      <c r="N7" s="137">
        <v>65638</v>
      </c>
      <c r="O7" s="137" t="s">
        <v>24</v>
      </c>
      <c r="P7" s="137" t="s">
        <v>24</v>
      </c>
    </row>
    <row r="8" spans="2:16" ht="18.75" customHeight="1">
      <c r="B8" s="136" t="s">
        <v>213</v>
      </c>
      <c r="C8" s="142">
        <v>1</v>
      </c>
      <c r="D8" s="142">
        <v>0</v>
      </c>
      <c r="E8" s="142">
        <v>0</v>
      </c>
      <c r="F8" s="142">
        <v>2</v>
      </c>
      <c r="G8" s="142">
        <v>4</v>
      </c>
      <c r="H8" s="137">
        <v>4</v>
      </c>
      <c r="I8" s="137">
        <v>5</v>
      </c>
      <c r="J8" s="137">
        <v>5</v>
      </c>
      <c r="K8" s="137">
        <v>2</v>
      </c>
      <c r="L8" s="137">
        <v>2</v>
      </c>
      <c r="M8" s="137">
        <v>0</v>
      </c>
      <c r="N8" s="137">
        <v>4</v>
      </c>
      <c r="O8" s="137" t="s">
        <v>24</v>
      </c>
      <c r="P8" s="137" t="s">
        <v>24</v>
      </c>
    </row>
    <row r="9" spans="2:16" ht="18.75" customHeight="1">
      <c r="B9" s="136" t="s">
        <v>214</v>
      </c>
      <c r="C9" s="142">
        <v>0</v>
      </c>
      <c r="D9" s="142">
        <v>1</v>
      </c>
      <c r="E9" s="142">
        <v>1</v>
      </c>
      <c r="F9" s="142">
        <v>0</v>
      </c>
      <c r="G9" s="142">
        <v>1</v>
      </c>
      <c r="H9" s="137">
        <v>4</v>
      </c>
      <c r="I9" s="137">
        <v>0</v>
      </c>
      <c r="J9" s="137">
        <v>2</v>
      </c>
      <c r="K9" s="137">
        <v>2</v>
      </c>
      <c r="L9" s="137">
        <v>3</v>
      </c>
      <c r="M9" s="137">
        <v>1</v>
      </c>
      <c r="N9" s="137">
        <v>0</v>
      </c>
      <c r="O9" s="137" t="s">
        <v>24</v>
      </c>
      <c r="P9" s="137" t="s">
        <v>24</v>
      </c>
    </row>
    <row r="10" spans="2:16" ht="30">
      <c r="B10" s="136" t="s">
        <v>215</v>
      </c>
      <c r="C10" s="142">
        <v>0</v>
      </c>
      <c r="D10" s="142">
        <v>0</v>
      </c>
      <c r="E10" s="142">
        <v>0</v>
      </c>
      <c r="F10" s="142">
        <v>0</v>
      </c>
      <c r="G10" s="142">
        <v>0</v>
      </c>
      <c r="H10" s="142">
        <v>0</v>
      </c>
      <c r="I10" s="137">
        <v>1</v>
      </c>
      <c r="J10" s="137">
        <v>0</v>
      </c>
      <c r="K10" s="137">
        <v>0</v>
      </c>
      <c r="L10" s="137">
        <v>0</v>
      </c>
      <c r="M10" s="137">
        <v>0</v>
      </c>
      <c r="N10" s="137">
        <v>0</v>
      </c>
      <c r="O10" s="137" t="s">
        <v>24</v>
      </c>
      <c r="P10" s="137" t="s">
        <v>24</v>
      </c>
    </row>
    <row r="11" spans="2:16" ht="32.25">
      <c r="B11" s="136" t="s">
        <v>212</v>
      </c>
      <c r="C11" s="142">
        <v>3392</v>
      </c>
      <c r="D11" s="142">
        <v>2432</v>
      </c>
      <c r="E11" s="142">
        <v>2515</v>
      </c>
      <c r="F11" s="142">
        <v>1801</v>
      </c>
      <c r="G11" s="142">
        <v>1460</v>
      </c>
      <c r="H11" s="137">
        <v>1514</v>
      </c>
      <c r="I11" s="137">
        <v>1784</v>
      </c>
      <c r="J11" s="137">
        <v>1555</v>
      </c>
      <c r="K11" s="137">
        <v>1505</v>
      </c>
      <c r="L11" s="137">
        <v>2202</v>
      </c>
      <c r="M11" s="137">
        <v>2042</v>
      </c>
      <c r="N11" s="137">
        <v>2272</v>
      </c>
      <c r="O11" s="137" t="s">
        <v>24</v>
      </c>
      <c r="P11" s="137" t="s">
        <v>24</v>
      </c>
    </row>
    <row r="12" spans="2:16" ht="18.75" customHeight="1">
      <c r="B12" s="136" t="s">
        <v>207</v>
      </c>
      <c r="C12" s="142" t="s">
        <v>24</v>
      </c>
      <c r="D12" s="142" t="s">
        <v>24</v>
      </c>
      <c r="E12" s="142" t="s">
        <v>24</v>
      </c>
      <c r="F12" s="142" t="s">
        <v>24</v>
      </c>
      <c r="G12" s="142" t="s">
        <v>24</v>
      </c>
      <c r="H12" s="142" t="s">
        <v>24</v>
      </c>
      <c r="I12" s="142" t="s">
        <v>24</v>
      </c>
      <c r="J12" s="137">
        <v>1383</v>
      </c>
      <c r="K12" s="137">
        <v>1319</v>
      </c>
      <c r="L12" s="137">
        <v>1815</v>
      </c>
      <c r="M12" s="137">
        <v>1687</v>
      </c>
      <c r="N12" s="137">
        <v>1725</v>
      </c>
      <c r="O12" s="137" t="s">
        <v>24</v>
      </c>
      <c r="P12" s="137" t="s">
        <v>24</v>
      </c>
    </row>
    <row r="13" spans="2:16" ht="18.75" customHeight="1">
      <c r="B13" s="136" t="s">
        <v>208</v>
      </c>
      <c r="C13" s="145">
        <v>0.56</v>
      </c>
      <c r="D13" s="145">
        <v>0.52</v>
      </c>
      <c r="E13" s="145">
        <v>0.85</v>
      </c>
      <c r="F13" s="145">
        <v>0.55</v>
      </c>
      <c r="G13" s="145">
        <v>0.42</v>
      </c>
      <c r="H13" s="146">
        <v>0.35</v>
      </c>
      <c r="I13" s="146">
        <v>0.28</v>
      </c>
      <c r="J13" s="146">
        <v>0.2</v>
      </c>
      <c r="K13" s="146">
        <v>0.09</v>
      </c>
      <c r="L13" s="146">
        <v>0.08</v>
      </c>
      <c r="M13" s="146">
        <v>0.15</v>
      </c>
      <c r="N13" s="146">
        <v>0.07</v>
      </c>
      <c r="O13" s="137" t="s">
        <v>24</v>
      </c>
      <c r="P13" s="137" t="s">
        <v>24</v>
      </c>
    </row>
    <row r="14" spans="2:16" ht="18.75" customHeight="1">
      <c r="B14" s="136" t="s">
        <v>209</v>
      </c>
      <c r="C14" s="142">
        <v>0</v>
      </c>
      <c r="D14" s="142">
        <v>0</v>
      </c>
      <c r="E14" s="142">
        <v>0</v>
      </c>
      <c r="F14" s="142">
        <v>1</v>
      </c>
      <c r="G14" s="142">
        <v>0</v>
      </c>
      <c r="H14" s="137">
        <v>0</v>
      </c>
      <c r="I14" s="137">
        <v>0</v>
      </c>
      <c r="J14" s="137">
        <v>0</v>
      </c>
      <c r="K14" s="137">
        <v>1</v>
      </c>
      <c r="L14" s="137">
        <v>0</v>
      </c>
      <c r="M14" s="137">
        <v>0</v>
      </c>
      <c r="N14" s="137">
        <v>0</v>
      </c>
      <c r="O14" s="137" t="s">
        <v>24</v>
      </c>
      <c r="P14" s="137" t="s">
        <v>24</v>
      </c>
    </row>
    <row r="15" spans="2:16" ht="30">
      <c r="B15" s="136" t="s">
        <v>216</v>
      </c>
      <c r="C15" s="142">
        <v>0</v>
      </c>
      <c r="D15" s="142">
        <v>1</v>
      </c>
      <c r="E15" s="142">
        <v>0</v>
      </c>
      <c r="F15" s="142">
        <v>2</v>
      </c>
      <c r="G15" s="142">
        <v>2</v>
      </c>
      <c r="H15" s="137">
        <v>3</v>
      </c>
      <c r="I15" s="137">
        <v>4</v>
      </c>
      <c r="J15" s="137">
        <v>23</v>
      </c>
      <c r="K15" s="137">
        <v>1</v>
      </c>
      <c r="L15" s="137">
        <v>2</v>
      </c>
      <c r="M15" s="137">
        <v>1</v>
      </c>
      <c r="N15" s="137">
        <v>1</v>
      </c>
      <c r="O15" s="137" t="s">
        <v>24</v>
      </c>
      <c r="P15" s="137" t="s">
        <v>24</v>
      </c>
    </row>
    <row r="16" spans="2:16" ht="30">
      <c r="B16" s="136" t="s">
        <v>217</v>
      </c>
      <c r="C16" s="142">
        <v>93</v>
      </c>
      <c r="D16" s="142">
        <v>78</v>
      </c>
      <c r="E16" s="142">
        <v>70</v>
      </c>
      <c r="F16" s="142">
        <v>70</v>
      </c>
      <c r="G16" s="142">
        <v>69</v>
      </c>
      <c r="H16" s="137">
        <v>111</v>
      </c>
      <c r="I16" s="137">
        <v>113</v>
      </c>
      <c r="J16" s="137">
        <v>84</v>
      </c>
      <c r="K16" s="137">
        <v>6</v>
      </c>
      <c r="L16" s="137">
        <v>6</v>
      </c>
      <c r="M16" s="137">
        <v>3</v>
      </c>
      <c r="N16" s="137">
        <v>3</v>
      </c>
      <c r="O16" s="137" t="s">
        <v>24</v>
      </c>
      <c r="P16" s="137" t="s">
        <v>24</v>
      </c>
    </row>
    <row r="17" spans="2:16" ht="18.75" customHeight="1">
      <c r="B17" s="136" t="s">
        <v>210</v>
      </c>
      <c r="C17" s="142" t="s">
        <v>165</v>
      </c>
      <c r="D17" s="142">
        <v>17</v>
      </c>
      <c r="E17" s="142">
        <v>10.75</v>
      </c>
      <c r="F17" s="142">
        <v>12</v>
      </c>
      <c r="G17" s="142">
        <v>9</v>
      </c>
      <c r="H17" s="137">
        <v>13</v>
      </c>
      <c r="I17" s="137">
        <v>9</v>
      </c>
      <c r="J17" s="137">
        <v>10</v>
      </c>
      <c r="K17" s="137">
        <v>13.5</v>
      </c>
      <c r="L17" s="137">
        <v>11.91</v>
      </c>
      <c r="M17" s="137">
        <v>10.58</v>
      </c>
      <c r="N17" s="137">
        <v>13</v>
      </c>
      <c r="O17" s="137" t="s">
        <v>24</v>
      </c>
      <c r="P17" s="137" t="s">
        <v>24</v>
      </c>
    </row>
    <row r="18" spans="2:16" ht="18.75" customHeight="1">
      <c r="B18" s="136" t="s">
        <v>211</v>
      </c>
      <c r="C18" s="142" t="s">
        <v>165</v>
      </c>
      <c r="D18" s="142">
        <v>5</v>
      </c>
      <c r="E18" s="142">
        <v>5</v>
      </c>
      <c r="F18" s="142">
        <v>4</v>
      </c>
      <c r="G18" s="142">
        <v>5</v>
      </c>
      <c r="H18" s="137">
        <v>2</v>
      </c>
      <c r="I18" s="137">
        <v>5</v>
      </c>
      <c r="J18" s="137">
        <v>6</v>
      </c>
      <c r="K18" s="137">
        <v>5</v>
      </c>
      <c r="L18" s="137">
        <v>7</v>
      </c>
      <c r="M18" s="137">
        <v>5</v>
      </c>
      <c r="N18" s="137">
        <v>7</v>
      </c>
      <c r="O18" s="137" t="s">
        <v>24</v>
      </c>
      <c r="P18" s="137" t="s">
        <v>24</v>
      </c>
    </row>
    <row r="19" spans="2:16" ht="18.75" customHeight="1">
      <c r="B19" s="136" t="s">
        <v>218</v>
      </c>
      <c r="C19" s="142">
        <v>9</v>
      </c>
      <c r="D19" s="142">
        <v>100</v>
      </c>
      <c r="E19" s="142">
        <v>128</v>
      </c>
      <c r="F19" s="142">
        <v>27</v>
      </c>
      <c r="G19" s="142">
        <v>76</v>
      </c>
      <c r="H19" s="142">
        <v>54</v>
      </c>
      <c r="I19" s="137">
        <v>82</v>
      </c>
      <c r="J19" s="137">
        <v>38</v>
      </c>
      <c r="K19" s="137">
        <v>112</v>
      </c>
      <c r="L19" s="137">
        <v>458</v>
      </c>
      <c r="M19" s="137">
        <v>3</v>
      </c>
      <c r="N19" s="137">
        <v>3</v>
      </c>
      <c r="O19" s="137" t="s">
        <v>24</v>
      </c>
      <c r="P19" s="137" t="s">
        <v>24</v>
      </c>
    </row>
  </sheetData>
  <printOptions/>
  <pageMargins left="0.7" right="0.7" top="0.75" bottom="0.75" header="0.3" footer="0.3"/>
  <pageSetup horizontalDpi="300" verticalDpi="300" orientation="portrait" paperSize="9" r:id="rId2"/>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P50"/>
  <sheetViews>
    <sheetView showGridLines="0" workbookViewId="0" topLeftCell="A1">
      <selection activeCell="P26" sqref="P26"/>
    </sheetView>
  </sheetViews>
  <sheetFormatPr defaultColWidth="9.140625" defaultRowHeight="15"/>
  <cols>
    <col min="1" max="1" width="8.7109375" style="0" customWidth="1"/>
    <col min="2" max="2" width="43.421875" style="0" customWidth="1"/>
  </cols>
  <sheetData>
    <row r="1" ht="18.75" customHeight="1"/>
    <row r="2" ht="18.75" customHeight="1">
      <c r="B2" s="33" t="s">
        <v>381</v>
      </c>
    </row>
    <row r="3" ht="12.75" customHeight="1">
      <c r="B3" s="224" t="s">
        <v>382</v>
      </c>
    </row>
    <row r="4" ht="18.75" customHeight="1">
      <c r="B4" s="40" t="s">
        <v>271</v>
      </c>
    </row>
    <row r="5" spans="2:16" ht="18.75" customHeight="1">
      <c r="B5" s="134" t="s">
        <v>153</v>
      </c>
      <c r="C5" s="135" t="s">
        <v>157</v>
      </c>
      <c r="D5" s="135" t="s">
        <v>158</v>
      </c>
      <c r="E5" s="135" t="s">
        <v>159</v>
      </c>
      <c r="F5" s="135" t="s">
        <v>160</v>
      </c>
      <c r="G5" s="135" t="s">
        <v>161</v>
      </c>
      <c r="H5" s="135" t="s">
        <v>162</v>
      </c>
      <c r="I5" s="135" t="s">
        <v>163</v>
      </c>
      <c r="J5" s="135" t="s">
        <v>223</v>
      </c>
      <c r="K5" s="135" t="s">
        <v>224</v>
      </c>
      <c r="L5" s="135" t="s">
        <v>225</v>
      </c>
      <c r="M5" s="135" t="s">
        <v>226</v>
      </c>
      <c r="N5" s="135" t="s">
        <v>227</v>
      </c>
      <c r="O5" s="135" t="s">
        <v>396</v>
      </c>
      <c r="P5" s="135" t="s">
        <v>397</v>
      </c>
    </row>
    <row r="6" spans="2:16" ht="18.75" customHeight="1">
      <c r="B6" s="136" t="s">
        <v>257</v>
      </c>
      <c r="C6" s="142" t="s">
        <v>24</v>
      </c>
      <c r="D6" s="142" t="s">
        <v>24</v>
      </c>
      <c r="E6" s="142" t="s">
        <v>24</v>
      </c>
      <c r="F6" s="142" t="s">
        <v>24</v>
      </c>
      <c r="G6" s="142" t="s">
        <v>24</v>
      </c>
      <c r="H6" s="142" t="s">
        <v>24</v>
      </c>
      <c r="I6" s="142" t="s">
        <v>24</v>
      </c>
      <c r="J6" s="137">
        <v>1702</v>
      </c>
      <c r="K6" s="137">
        <v>1437</v>
      </c>
      <c r="L6" s="137">
        <v>1297</v>
      </c>
      <c r="M6" s="137">
        <v>1182.2</v>
      </c>
      <c r="N6" s="137">
        <v>1098</v>
      </c>
      <c r="O6" s="137">
        <v>1055</v>
      </c>
      <c r="P6" s="137">
        <v>1333</v>
      </c>
    </row>
    <row r="7" spans="2:16" ht="18.75" customHeight="1">
      <c r="B7" s="136" t="s">
        <v>258</v>
      </c>
      <c r="C7" s="142" t="s">
        <v>24</v>
      </c>
      <c r="D7" s="142" t="s">
        <v>24</v>
      </c>
      <c r="E7" s="142" t="s">
        <v>24</v>
      </c>
      <c r="F7" s="142" t="s">
        <v>24</v>
      </c>
      <c r="G7" s="142" t="s">
        <v>24</v>
      </c>
      <c r="H7" s="142" t="s">
        <v>24</v>
      </c>
      <c r="I7" s="142" t="s">
        <v>24</v>
      </c>
      <c r="J7" s="137">
        <v>31</v>
      </c>
      <c r="K7" s="137">
        <v>24</v>
      </c>
      <c r="L7" s="137">
        <v>26.5</v>
      </c>
      <c r="M7" s="137">
        <v>23.6</v>
      </c>
      <c r="N7" s="137">
        <v>16</v>
      </c>
      <c r="O7" s="137" t="s">
        <v>24</v>
      </c>
      <c r="P7" s="137" t="s">
        <v>24</v>
      </c>
    </row>
    <row r="8" spans="2:16" ht="18.75" customHeight="1">
      <c r="B8" s="136" t="s">
        <v>259</v>
      </c>
      <c r="C8" s="142" t="s">
        <v>24</v>
      </c>
      <c r="D8" s="142" t="s">
        <v>24</v>
      </c>
      <c r="E8" s="142" t="s">
        <v>24</v>
      </c>
      <c r="F8" s="142" t="s">
        <v>24</v>
      </c>
      <c r="G8" s="142" t="s">
        <v>24</v>
      </c>
      <c r="H8" s="142" t="s">
        <v>24</v>
      </c>
      <c r="I8" s="142" t="s">
        <v>24</v>
      </c>
      <c r="J8" s="137">
        <v>11</v>
      </c>
      <c r="K8" s="137">
        <v>21</v>
      </c>
      <c r="L8" s="137">
        <v>7.4</v>
      </c>
      <c r="M8" s="137">
        <v>6.8</v>
      </c>
      <c r="N8" s="137">
        <v>0</v>
      </c>
      <c r="O8" s="137" t="s">
        <v>24</v>
      </c>
      <c r="P8" s="137" t="s">
        <v>24</v>
      </c>
    </row>
    <row r="9" spans="2:16" ht="18.75" customHeight="1">
      <c r="B9" s="136" t="s">
        <v>260</v>
      </c>
      <c r="C9" s="142">
        <v>1485</v>
      </c>
      <c r="D9" s="142">
        <v>1680</v>
      </c>
      <c r="E9" s="142">
        <v>1940</v>
      </c>
      <c r="F9" s="142">
        <v>1917</v>
      </c>
      <c r="G9" s="142">
        <v>2153</v>
      </c>
      <c r="H9" s="142">
        <v>2133</v>
      </c>
      <c r="I9" s="137">
        <v>1805</v>
      </c>
      <c r="J9" s="137">
        <f>SUM(J6:J8)</f>
        <v>1744</v>
      </c>
      <c r="K9" s="137">
        <f>SUM(K6:K8)</f>
        <v>1482</v>
      </c>
      <c r="L9" s="137">
        <f>SUM(L6:L8)</f>
        <v>1330.9</v>
      </c>
      <c r="M9" s="137">
        <f>SUM(M6:M8)</f>
        <v>1212.6</v>
      </c>
      <c r="N9" s="137">
        <f>SUM(N6:N8)</f>
        <v>1114</v>
      </c>
      <c r="O9" s="137">
        <v>1055</v>
      </c>
      <c r="P9" s="137">
        <v>1333</v>
      </c>
    </row>
    <row r="10" ht="12.75" customHeight="1">
      <c r="B10" s="32" t="s">
        <v>219</v>
      </c>
    </row>
    <row r="11" spans="2:10" ht="12.75" customHeight="1">
      <c r="B11" s="32" t="s">
        <v>323</v>
      </c>
      <c r="E11" s="46"/>
      <c r="F11" s="46"/>
      <c r="G11" s="46"/>
      <c r="H11" s="46"/>
      <c r="I11" s="46"/>
      <c r="J11" s="46"/>
    </row>
    <row r="12" spans="2:10" ht="18.75" customHeight="1">
      <c r="B12" s="193"/>
      <c r="E12" s="46"/>
      <c r="F12" s="46"/>
      <c r="G12" s="46"/>
      <c r="H12" s="46"/>
      <c r="I12" s="46"/>
      <c r="J12" s="46"/>
    </row>
    <row r="13" spans="2:3" ht="18.75" customHeight="1">
      <c r="B13" s="40" t="s">
        <v>272</v>
      </c>
      <c r="C13" s="31"/>
    </row>
    <row r="14" spans="2:9" ht="18.75" customHeight="1">
      <c r="B14" s="134" t="s">
        <v>153</v>
      </c>
      <c r="C14" s="135" t="s">
        <v>223</v>
      </c>
      <c r="D14" s="135" t="s">
        <v>224</v>
      </c>
      <c r="E14" s="135" t="s">
        <v>225</v>
      </c>
      <c r="F14" s="135" t="s">
        <v>226</v>
      </c>
      <c r="G14" s="135" t="s">
        <v>227</v>
      </c>
      <c r="H14" s="273" t="s">
        <v>396</v>
      </c>
      <c r="I14" s="274"/>
    </row>
    <row r="15" spans="2:8" ht="18.75" customHeight="1">
      <c r="B15" s="136" t="s">
        <v>220</v>
      </c>
      <c r="C15" s="137">
        <v>1744</v>
      </c>
      <c r="D15" s="137">
        <v>1482</v>
      </c>
      <c r="E15" s="137">
        <v>1331</v>
      </c>
      <c r="F15" s="137">
        <v>1213</v>
      </c>
      <c r="G15" s="137">
        <v>827</v>
      </c>
      <c r="H15" s="137"/>
    </row>
    <row r="16" spans="2:8" ht="18.75" customHeight="1">
      <c r="B16" s="136" t="s">
        <v>221</v>
      </c>
      <c r="C16" s="137">
        <v>1837</v>
      </c>
      <c r="D16" s="137">
        <v>1613</v>
      </c>
      <c r="E16" s="137">
        <v>1435</v>
      </c>
      <c r="F16" s="137">
        <v>1246</v>
      </c>
      <c r="G16" s="137"/>
      <c r="H16" s="137"/>
    </row>
    <row r="17" spans="2:8" ht="18.75" customHeight="1">
      <c r="B17" s="136" t="s">
        <v>222</v>
      </c>
      <c r="C17" s="233">
        <f>(C16/C15)-1</f>
        <v>0.05332568807339455</v>
      </c>
      <c r="D17" s="233">
        <f>(D16/D15)-1</f>
        <v>0.0883940620782726</v>
      </c>
      <c r="E17" s="233">
        <f>(E16/E15)-1</f>
        <v>0.07813673929376419</v>
      </c>
      <c r="F17" s="233">
        <f>(F16/F15)-1</f>
        <v>0.027205276174773196</v>
      </c>
      <c r="G17" s="137"/>
      <c r="H17" s="137"/>
    </row>
    <row r="18" ht="18.75" customHeight="1">
      <c r="B18" s="35" t="s">
        <v>228</v>
      </c>
    </row>
    <row r="19" spans="2:6" ht="18.75" customHeight="1">
      <c r="B19" s="35"/>
      <c r="E19">
        <f>E15/E16</f>
        <v>0.9275261324041811</v>
      </c>
      <c r="F19">
        <f>1-E19</f>
        <v>0.07247386759581886</v>
      </c>
    </row>
    <row r="20" ht="18.75" customHeight="1">
      <c r="B20" s="39" t="s">
        <v>274</v>
      </c>
    </row>
    <row r="21" spans="2:15" ht="18.75" customHeight="1">
      <c r="B21" s="134" t="s">
        <v>153</v>
      </c>
      <c r="C21" s="135" t="s">
        <v>158</v>
      </c>
      <c r="D21" s="135" t="s">
        <v>159</v>
      </c>
      <c r="E21" s="135" t="s">
        <v>160</v>
      </c>
      <c r="F21" s="135" t="s">
        <v>161</v>
      </c>
      <c r="G21" s="135" t="s">
        <v>162</v>
      </c>
      <c r="H21" s="135" t="s">
        <v>163</v>
      </c>
      <c r="I21" s="135" t="s">
        <v>223</v>
      </c>
      <c r="J21" s="135" t="s">
        <v>224</v>
      </c>
      <c r="K21" s="135" t="s">
        <v>225</v>
      </c>
      <c r="L21" s="135" t="s">
        <v>226</v>
      </c>
      <c r="M21" s="135" t="s">
        <v>227</v>
      </c>
      <c r="N21" s="135" t="s">
        <v>396</v>
      </c>
      <c r="O21" s="274"/>
    </row>
    <row r="22" spans="2:14" ht="18.75" customHeight="1">
      <c r="B22" s="147" t="s">
        <v>275</v>
      </c>
      <c r="C22" s="137">
        <v>86</v>
      </c>
      <c r="D22" s="137">
        <v>75</v>
      </c>
      <c r="E22" s="137">
        <v>102</v>
      </c>
      <c r="F22" s="137">
        <v>65</v>
      </c>
      <c r="G22" s="137">
        <v>87</v>
      </c>
      <c r="H22" s="137">
        <v>109</v>
      </c>
      <c r="I22" s="137">
        <v>145.5</v>
      </c>
      <c r="J22" s="137">
        <v>151.2</v>
      </c>
      <c r="K22" s="137">
        <v>194.141</v>
      </c>
      <c r="L22" s="137">
        <v>176.9</v>
      </c>
      <c r="M22" s="137"/>
      <c r="N22" s="137"/>
    </row>
    <row r="23" ht="18.75" customHeight="1"/>
    <row r="24" ht="18.75" customHeight="1">
      <c r="B24" s="39" t="s">
        <v>236</v>
      </c>
    </row>
    <row r="25" ht="18.75" customHeight="1">
      <c r="B25" s="41" t="s">
        <v>233</v>
      </c>
    </row>
    <row r="26" spans="2:9" ht="18.75" customHeight="1">
      <c r="B26" s="148" t="s">
        <v>229</v>
      </c>
      <c r="C26" s="135" t="s">
        <v>223</v>
      </c>
      <c r="D26" s="135" t="s">
        <v>224</v>
      </c>
      <c r="E26" s="135" t="s">
        <v>225</v>
      </c>
      <c r="F26" s="135" t="s">
        <v>226</v>
      </c>
      <c r="G26" s="135" t="s">
        <v>227</v>
      </c>
      <c r="H26" s="135" t="s">
        <v>396</v>
      </c>
      <c r="I26" s="274"/>
    </row>
    <row r="27" spans="2:8" ht="18.75" customHeight="1">
      <c r="B27" s="136" t="s">
        <v>230</v>
      </c>
      <c r="C27" s="177">
        <v>113</v>
      </c>
      <c r="D27" s="177">
        <v>178.8</v>
      </c>
      <c r="E27" s="177">
        <v>153.6</v>
      </c>
      <c r="F27" s="177">
        <v>165.7</v>
      </c>
      <c r="G27" s="177">
        <v>148</v>
      </c>
      <c r="H27" s="177"/>
    </row>
    <row r="28" spans="2:8" ht="18.75" customHeight="1">
      <c r="B28" s="136" t="s">
        <v>231</v>
      </c>
      <c r="C28" s="177">
        <v>141.5</v>
      </c>
      <c r="D28" s="177">
        <v>145.2</v>
      </c>
      <c r="E28" s="177">
        <v>185.082</v>
      </c>
      <c r="F28" s="177">
        <v>153.9</v>
      </c>
      <c r="G28" s="177">
        <v>145</v>
      </c>
      <c r="H28" s="177"/>
    </row>
    <row r="29" ht="9" customHeight="1"/>
    <row r="30" spans="2:8" ht="18.75" customHeight="1">
      <c r="B30" s="148" t="s">
        <v>232</v>
      </c>
      <c r="C30" s="135" t="s">
        <v>223</v>
      </c>
      <c r="D30" s="135" t="s">
        <v>224</v>
      </c>
      <c r="E30" s="135" t="s">
        <v>225</v>
      </c>
      <c r="F30" s="135" t="s">
        <v>226</v>
      </c>
      <c r="G30" s="135" t="s">
        <v>227</v>
      </c>
      <c r="H30" s="135" t="s">
        <v>227</v>
      </c>
    </row>
    <row r="31" spans="2:8" ht="18.75" customHeight="1">
      <c r="B31" s="136" t="s">
        <v>230</v>
      </c>
      <c r="C31" s="177">
        <v>130</v>
      </c>
      <c r="D31" s="177">
        <v>205</v>
      </c>
      <c r="E31" s="177">
        <v>222.3</v>
      </c>
      <c r="F31" s="177">
        <v>216.2</v>
      </c>
      <c r="G31" s="177">
        <v>205</v>
      </c>
      <c r="H31" s="177"/>
    </row>
    <row r="32" spans="2:8" ht="18.75" customHeight="1">
      <c r="B32" s="136" t="s">
        <v>231</v>
      </c>
      <c r="C32" s="177">
        <v>161.5</v>
      </c>
      <c r="D32" s="177">
        <v>195.2</v>
      </c>
      <c r="E32" s="177">
        <v>257.175</v>
      </c>
      <c r="F32" s="177">
        <v>232.6</v>
      </c>
      <c r="G32" s="177">
        <v>181</v>
      </c>
      <c r="H32" s="177"/>
    </row>
    <row r="33" spans="2:8" s="38" customFormat="1" ht="18.75" customHeight="1">
      <c r="B33" s="36"/>
      <c r="C33" s="37"/>
      <c r="D33" s="37"/>
      <c r="E33" s="37"/>
      <c r="F33" s="37"/>
      <c r="G33" s="37"/>
      <c r="H33" s="37"/>
    </row>
    <row r="34" spans="2:8" s="38" customFormat="1" ht="18.75" customHeight="1">
      <c r="B34" s="41" t="s">
        <v>234</v>
      </c>
      <c r="C34" s="37"/>
      <c r="D34" s="37"/>
      <c r="E34" s="37"/>
      <c r="F34" s="37"/>
      <c r="G34" s="37"/>
      <c r="H34" s="37"/>
    </row>
    <row r="35" spans="2:8" s="38" customFormat="1" ht="18.75" customHeight="1">
      <c r="B35" s="148" t="s">
        <v>229</v>
      </c>
      <c r="C35" s="135" t="s">
        <v>223</v>
      </c>
      <c r="D35" s="135" t="s">
        <v>224</v>
      </c>
      <c r="E35" s="135" t="s">
        <v>225</v>
      </c>
      <c r="F35" s="135" t="s">
        <v>226</v>
      </c>
      <c r="G35" s="135" t="s">
        <v>227</v>
      </c>
      <c r="H35" s="135" t="s">
        <v>396</v>
      </c>
    </row>
    <row r="36" spans="2:8" s="38" customFormat="1" ht="18.75" customHeight="1">
      <c r="B36" s="136" t="s">
        <v>230</v>
      </c>
      <c r="C36" s="177">
        <v>0</v>
      </c>
      <c r="D36" s="177">
        <v>15.8</v>
      </c>
      <c r="E36" s="177">
        <v>14.5</v>
      </c>
      <c r="F36" s="177">
        <v>12.1</v>
      </c>
      <c r="G36" s="177">
        <v>11.2</v>
      </c>
      <c r="H36" s="177"/>
    </row>
    <row r="37" spans="2:8" s="38" customFormat="1" ht="18.75" customHeight="1">
      <c r="B37" s="136" t="s">
        <v>231</v>
      </c>
      <c r="C37" s="177">
        <v>0</v>
      </c>
      <c r="D37" s="177">
        <v>0.7</v>
      </c>
      <c r="E37" s="177">
        <v>3.512</v>
      </c>
      <c r="F37" s="177">
        <v>13.2</v>
      </c>
      <c r="G37" s="177">
        <v>11.3</v>
      </c>
      <c r="H37" s="177"/>
    </row>
    <row r="38" spans="2:8" s="38" customFormat="1" ht="9" customHeight="1">
      <c r="B38"/>
      <c r="C38"/>
      <c r="D38"/>
      <c r="E38"/>
      <c r="F38"/>
      <c r="G38"/>
      <c r="H38"/>
    </row>
    <row r="39" spans="2:8" s="38" customFormat="1" ht="18.75" customHeight="1">
      <c r="B39" s="148" t="s">
        <v>232</v>
      </c>
      <c r="C39" s="135" t="s">
        <v>223</v>
      </c>
      <c r="D39" s="135" t="s">
        <v>224</v>
      </c>
      <c r="E39" s="135" t="s">
        <v>225</v>
      </c>
      <c r="F39" s="135" t="s">
        <v>226</v>
      </c>
      <c r="G39" s="135" t="s">
        <v>227</v>
      </c>
      <c r="H39" s="135" t="s">
        <v>396</v>
      </c>
    </row>
    <row r="40" spans="2:8" s="38" customFormat="1" ht="18.75" customHeight="1">
      <c r="B40" s="136" t="s">
        <v>230</v>
      </c>
      <c r="C40" s="177">
        <v>0</v>
      </c>
      <c r="D40" s="177">
        <v>18.1</v>
      </c>
      <c r="E40" s="177">
        <v>16.7</v>
      </c>
      <c r="F40" s="177">
        <v>18</v>
      </c>
      <c r="G40" s="177">
        <v>18.1</v>
      </c>
      <c r="H40" s="177"/>
    </row>
    <row r="41" spans="2:8" s="38" customFormat="1" ht="18.75" customHeight="1">
      <c r="B41" s="136" t="s">
        <v>231</v>
      </c>
      <c r="C41" s="177">
        <v>0</v>
      </c>
      <c r="D41" s="177">
        <v>0.7</v>
      </c>
      <c r="E41" s="177">
        <v>6.24</v>
      </c>
      <c r="F41" s="177">
        <v>17.6</v>
      </c>
      <c r="G41" s="177">
        <v>14.3</v>
      </c>
      <c r="H41" s="177"/>
    </row>
    <row r="42" spans="2:8" s="38" customFormat="1" ht="18.75" customHeight="1">
      <c r="B42" s="36"/>
      <c r="C42" s="37"/>
      <c r="D42" s="37"/>
      <c r="E42" s="37"/>
      <c r="F42" s="37"/>
      <c r="G42" s="37"/>
      <c r="H42" s="37"/>
    </row>
    <row r="43" spans="2:8" s="38" customFormat="1" ht="18.75" customHeight="1">
      <c r="B43" s="41" t="s">
        <v>235</v>
      </c>
      <c r="C43" s="37"/>
      <c r="D43" s="37"/>
      <c r="E43" s="37"/>
      <c r="F43" s="37"/>
      <c r="G43" s="37"/>
      <c r="H43" s="37"/>
    </row>
    <row r="44" spans="2:8" s="38" customFormat="1" ht="18.75" customHeight="1">
      <c r="B44" s="148" t="s">
        <v>229</v>
      </c>
      <c r="C44" s="135" t="s">
        <v>223</v>
      </c>
      <c r="D44" s="135" t="s">
        <v>224</v>
      </c>
      <c r="E44" s="135" t="s">
        <v>225</v>
      </c>
      <c r="F44" s="135" t="s">
        <v>226</v>
      </c>
      <c r="G44" s="135" t="s">
        <v>227</v>
      </c>
      <c r="H44" s="135" t="s">
        <v>396</v>
      </c>
    </row>
    <row r="45" spans="2:8" ht="18.75" customHeight="1">
      <c r="B45" s="136" t="s">
        <v>230</v>
      </c>
      <c r="C45" s="177">
        <v>6.2</v>
      </c>
      <c r="D45" s="177">
        <v>10.1</v>
      </c>
      <c r="E45" s="177">
        <v>9</v>
      </c>
      <c r="F45" s="177">
        <v>8.7</v>
      </c>
      <c r="G45" s="177">
        <v>5.6</v>
      </c>
      <c r="H45" s="177"/>
    </row>
    <row r="46" spans="2:8" ht="18.75" customHeight="1">
      <c r="B46" s="136" t="s">
        <v>231</v>
      </c>
      <c r="C46" s="177">
        <v>4.4</v>
      </c>
      <c r="D46" s="177">
        <v>5.2</v>
      </c>
      <c r="E46" s="177">
        <v>5.547</v>
      </c>
      <c r="F46" s="177">
        <v>9.8</v>
      </c>
      <c r="G46" s="177">
        <v>5.7</v>
      </c>
      <c r="H46" s="177"/>
    </row>
    <row r="47" ht="8.25" customHeight="1"/>
    <row r="48" spans="2:8" ht="18.75" customHeight="1">
      <c r="B48" s="148" t="s">
        <v>232</v>
      </c>
      <c r="C48" s="135" t="s">
        <v>223</v>
      </c>
      <c r="D48" s="135" t="s">
        <v>224</v>
      </c>
      <c r="E48" s="135" t="s">
        <v>225</v>
      </c>
      <c r="F48" s="135" t="s">
        <v>226</v>
      </c>
      <c r="G48" s="135" t="s">
        <v>227</v>
      </c>
      <c r="H48" s="135" t="s">
        <v>396</v>
      </c>
    </row>
    <row r="49" spans="2:8" ht="18.75" customHeight="1">
      <c r="B49" s="136" t="s">
        <v>230</v>
      </c>
      <c r="C49" s="177">
        <v>10.1</v>
      </c>
      <c r="D49" s="177">
        <v>10.1</v>
      </c>
      <c r="E49" s="177">
        <v>10</v>
      </c>
      <c r="F49" s="177">
        <v>22</v>
      </c>
      <c r="G49" s="177">
        <v>10.1</v>
      </c>
      <c r="H49" s="177"/>
    </row>
    <row r="50" spans="2:8" ht="18.75" customHeight="1">
      <c r="B50" s="136" t="s">
        <v>231</v>
      </c>
      <c r="C50" s="177">
        <v>4.4</v>
      </c>
      <c r="D50" s="177">
        <v>5.2</v>
      </c>
      <c r="E50" s="177">
        <v>5.547</v>
      </c>
      <c r="F50" s="177">
        <v>15.6</v>
      </c>
      <c r="G50" s="177">
        <v>6.7</v>
      </c>
      <c r="H50" s="177"/>
    </row>
  </sheetData>
  <printOptions/>
  <pageMargins left="0.7" right="0.7" top="0.75" bottom="0.75" header="0.3" footer="0.3"/>
  <pageSetup horizontalDpi="300" verticalDpi="300" orientation="portrait" paperSize="9" r:id="rId2"/>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2:AA21"/>
  <sheetViews>
    <sheetView showGridLines="0" workbookViewId="0" topLeftCell="A1">
      <selection activeCell="AD15" sqref="AD15"/>
    </sheetView>
  </sheetViews>
  <sheetFormatPr defaultColWidth="9.140625" defaultRowHeight="15"/>
  <cols>
    <col min="1" max="1" width="8.7109375" style="0" customWidth="1"/>
    <col min="2" max="2" width="58.140625" style="0" customWidth="1"/>
    <col min="3" max="27" width="6.140625" style="0" customWidth="1"/>
  </cols>
  <sheetData>
    <row r="1" ht="18.75" customHeight="1"/>
    <row r="2" ht="18.75" customHeight="1">
      <c r="B2" s="34" t="s">
        <v>384</v>
      </c>
    </row>
    <row r="3" ht="12.75" customHeight="1"/>
    <row r="4" spans="2:27" ht="18.75" customHeight="1">
      <c r="B4" s="304" t="s">
        <v>237</v>
      </c>
      <c r="C4" s="303" t="s">
        <v>252</v>
      </c>
      <c r="D4" s="303"/>
      <c r="E4" s="303"/>
      <c r="F4" s="303"/>
      <c r="G4" s="303"/>
      <c r="H4" s="303"/>
      <c r="I4" s="303"/>
      <c r="J4" s="303"/>
      <c r="K4" s="303"/>
      <c r="L4" s="303"/>
      <c r="M4" s="303"/>
      <c r="N4" s="303"/>
      <c r="O4" s="298" t="s">
        <v>251</v>
      </c>
      <c r="P4" s="299"/>
      <c r="Q4" s="299"/>
      <c r="R4" s="299"/>
      <c r="S4" s="299"/>
      <c r="T4" s="299"/>
      <c r="U4" s="299"/>
      <c r="V4" s="299"/>
      <c r="W4" s="299"/>
      <c r="X4" s="299"/>
      <c r="Y4" s="299"/>
      <c r="Z4" s="299"/>
      <c r="AA4" s="300"/>
    </row>
    <row r="5" spans="2:27" ht="18.75" customHeight="1">
      <c r="B5" s="304"/>
      <c r="C5" s="135" t="s">
        <v>157</v>
      </c>
      <c r="D5" s="135" t="s">
        <v>158</v>
      </c>
      <c r="E5" s="135" t="s">
        <v>159</v>
      </c>
      <c r="F5" s="135" t="s">
        <v>160</v>
      </c>
      <c r="G5" s="135" t="s">
        <v>161</v>
      </c>
      <c r="H5" s="135" t="s">
        <v>162</v>
      </c>
      <c r="I5" s="135" t="s">
        <v>163</v>
      </c>
      <c r="J5" s="135" t="s">
        <v>223</v>
      </c>
      <c r="K5" s="135" t="s">
        <v>224</v>
      </c>
      <c r="L5" s="135" t="s">
        <v>225</v>
      </c>
      <c r="M5" s="135" t="s">
        <v>226</v>
      </c>
      <c r="N5" s="135" t="s">
        <v>227</v>
      </c>
      <c r="O5" s="135" t="s">
        <v>157</v>
      </c>
      <c r="P5" s="135" t="s">
        <v>158</v>
      </c>
      <c r="Q5" s="135" t="s">
        <v>159</v>
      </c>
      <c r="R5" s="135" t="s">
        <v>160</v>
      </c>
      <c r="S5" s="135" t="s">
        <v>161</v>
      </c>
      <c r="T5" s="135" t="s">
        <v>162</v>
      </c>
      <c r="U5" s="135" t="s">
        <v>163</v>
      </c>
      <c r="V5" s="135" t="s">
        <v>223</v>
      </c>
      <c r="W5" s="135" t="s">
        <v>224</v>
      </c>
      <c r="X5" s="135" t="s">
        <v>225</v>
      </c>
      <c r="Y5" s="135" t="s">
        <v>226</v>
      </c>
      <c r="Z5" s="135" t="s">
        <v>227</v>
      </c>
      <c r="AA5" s="135" t="s">
        <v>396</v>
      </c>
    </row>
    <row r="6" spans="2:27" ht="18.75" customHeight="1">
      <c r="B6" s="136" t="s">
        <v>243</v>
      </c>
      <c r="C6" s="142">
        <v>2</v>
      </c>
      <c r="D6" s="142" t="s">
        <v>165</v>
      </c>
      <c r="E6" s="142" t="s">
        <v>165</v>
      </c>
      <c r="F6" s="142">
        <v>2</v>
      </c>
      <c r="G6" s="142">
        <v>1</v>
      </c>
      <c r="H6" s="142" t="s">
        <v>165</v>
      </c>
      <c r="I6" s="137">
        <v>0</v>
      </c>
      <c r="J6" s="137">
        <v>0</v>
      </c>
      <c r="K6" s="137">
        <v>0</v>
      </c>
      <c r="L6" s="137">
        <v>0</v>
      </c>
      <c r="M6" s="137">
        <v>0</v>
      </c>
      <c r="N6" s="137">
        <v>2</v>
      </c>
      <c r="O6" s="142">
        <v>1</v>
      </c>
      <c r="P6" s="142">
        <v>1</v>
      </c>
      <c r="Q6" s="142" t="s">
        <v>165</v>
      </c>
      <c r="R6" s="142">
        <v>1</v>
      </c>
      <c r="S6" s="142">
        <v>1</v>
      </c>
      <c r="T6" s="142" t="s">
        <v>165</v>
      </c>
      <c r="U6" s="137">
        <v>4</v>
      </c>
      <c r="V6" s="137">
        <v>0</v>
      </c>
      <c r="W6" s="137">
        <v>1</v>
      </c>
      <c r="X6" s="137">
        <v>9</v>
      </c>
      <c r="Y6" s="137">
        <v>7</v>
      </c>
      <c r="Z6" s="137">
        <v>5</v>
      </c>
      <c r="AA6" s="137"/>
    </row>
    <row r="7" spans="2:27" ht="18.75" customHeight="1">
      <c r="B7" s="136" t="s">
        <v>244</v>
      </c>
      <c r="C7" s="142">
        <v>1</v>
      </c>
      <c r="D7" s="142" t="s">
        <v>165</v>
      </c>
      <c r="E7" s="142">
        <v>1</v>
      </c>
      <c r="F7" s="142" t="s">
        <v>165</v>
      </c>
      <c r="G7" s="142">
        <v>1</v>
      </c>
      <c r="H7" s="137">
        <v>1</v>
      </c>
      <c r="I7" s="137">
        <v>3</v>
      </c>
      <c r="J7" s="137">
        <v>1</v>
      </c>
      <c r="K7" s="137">
        <v>1</v>
      </c>
      <c r="L7" s="137">
        <v>3</v>
      </c>
      <c r="M7" s="137">
        <v>3</v>
      </c>
      <c r="N7" s="137">
        <v>4</v>
      </c>
      <c r="O7" s="142" t="s">
        <v>165</v>
      </c>
      <c r="P7" s="142">
        <v>1</v>
      </c>
      <c r="Q7" s="142">
        <v>5</v>
      </c>
      <c r="R7" s="142" t="s">
        <v>165</v>
      </c>
      <c r="S7" s="142">
        <v>2</v>
      </c>
      <c r="T7" s="137">
        <v>1</v>
      </c>
      <c r="U7" s="137">
        <v>6</v>
      </c>
      <c r="V7" s="137">
        <v>11</v>
      </c>
      <c r="W7" s="137">
        <v>20</v>
      </c>
      <c r="X7" s="137">
        <v>60</v>
      </c>
      <c r="Y7" s="137">
        <v>69</v>
      </c>
      <c r="Z7" s="137">
        <v>19</v>
      </c>
      <c r="AA7" s="137"/>
    </row>
    <row r="8" spans="2:27" ht="30">
      <c r="B8" s="136" t="s">
        <v>245</v>
      </c>
      <c r="C8" s="142">
        <v>3</v>
      </c>
      <c r="D8" s="142" t="s">
        <v>165</v>
      </c>
      <c r="E8" s="142" t="s">
        <v>165</v>
      </c>
      <c r="F8" s="142">
        <v>4</v>
      </c>
      <c r="G8" s="142" t="s">
        <v>165</v>
      </c>
      <c r="H8" s="137">
        <v>1</v>
      </c>
      <c r="I8" s="137">
        <v>1</v>
      </c>
      <c r="J8" s="137">
        <v>0</v>
      </c>
      <c r="K8" s="137">
        <v>0</v>
      </c>
      <c r="L8" s="239" t="s">
        <v>411</v>
      </c>
      <c r="M8" s="178"/>
      <c r="N8" s="178"/>
      <c r="O8" s="142" t="s">
        <v>165</v>
      </c>
      <c r="P8" s="142" t="s">
        <v>165</v>
      </c>
      <c r="Q8" s="142" t="s">
        <v>165</v>
      </c>
      <c r="R8" s="142" t="s">
        <v>165</v>
      </c>
      <c r="S8" s="142" t="s">
        <v>165</v>
      </c>
      <c r="T8" s="137">
        <v>5</v>
      </c>
      <c r="U8" s="137">
        <v>22</v>
      </c>
      <c r="V8" s="137">
        <v>10</v>
      </c>
      <c r="W8" s="137">
        <v>12</v>
      </c>
      <c r="X8" s="301" t="s">
        <v>411</v>
      </c>
      <c r="Y8" s="302"/>
      <c r="Z8" s="302"/>
      <c r="AA8" s="302"/>
    </row>
    <row r="9" spans="2:27" ht="18.75" customHeight="1">
      <c r="B9" s="136" t="s">
        <v>238</v>
      </c>
      <c r="C9" s="142">
        <v>7</v>
      </c>
      <c r="D9" s="142">
        <v>3</v>
      </c>
      <c r="E9" s="142">
        <v>1</v>
      </c>
      <c r="F9" s="142">
        <v>4</v>
      </c>
      <c r="G9" s="142" t="s">
        <v>165</v>
      </c>
      <c r="H9" s="137">
        <v>2</v>
      </c>
      <c r="I9" s="137">
        <v>1</v>
      </c>
      <c r="J9" s="137">
        <v>2</v>
      </c>
      <c r="K9" s="137">
        <v>5</v>
      </c>
      <c r="L9" s="137">
        <v>1</v>
      </c>
      <c r="M9" s="137">
        <v>3</v>
      </c>
      <c r="N9" s="137">
        <v>10</v>
      </c>
      <c r="O9" s="142">
        <v>3</v>
      </c>
      <c r="P9" s="142">
        <v>3</v>
      </c>
      <c r="Q9" s="142" t="s">
        <v>165</v>
      </c>
      <c r="R9" s="142">
        <v>5</v>
      </c>
      <c r="S9" s="142">
        <v>2</v>
      </c>
      <c r="T9" s="137">
        <v>9</v>
      </c>
      <c r="U9" s="137">
        <v>37</v>
      </c>
      <c r="V9" s="137">
        <v>51</v>
      </c>
      <c r="W9" s="137">
        <v>106</v>
      </c>
      <c r="X9" s="137">
        <v>157</v>
      </c>
      <c r="Y9" s="137">
        <v>132</v>
      </c>
      <c r="Z9" s="137">
        <v>79</v>
      </c>
      <c r="AA9" s="137"/>
    </row>
    <row r="10" spans="2:27" ht="18.75" customHeight="1">
      <c r="B10" s="136" t="s">
        <v>239</v>
      </c>
      <c r="C10" s="142">
        <v>4</v>
      </c>
      <c r="D10" s="142">
        <v>3</v>
      </c>
      <c r="E10" s="142">
        <v>3</v>
      </c>
      <c r="F10" s="142" t="s">
        <v>165</v>
      </c>
      <c r="G10" s="142" t="s">
        <v>165</v>
      </c>
      <c r="H10" s="137">
        <v>2</v>
      </c>
      <c r="I10" s="137">
        <v>2</v>
      </c>
      <c r="J10" s="137">
        <v>5</v>
      </c>
      <c r="K10" s="137">
        <v>4</v>
      </c>
      <c r="L10" s="137">
        <v>11</v>
      </c>
      <c r="M10" s="137">
        <v>8</v>
      </c>
      <c r="N10" s="137">
        <v>10</v>
      </c>
      <c r="O10" s="142">
        <v>18</v>
      </c>
      <c r="P10" s="142">
        <v>9</v>
      </c>
      <c r="Q10" s="142">
        <v>10</v>
      </c>
      <c r="R10" s="142">
        <v>2</v>
      </c>
      <c r="S10" s="142">
        <v>7</v>
      </c>
      <c r="T10" s="137">
        <v>36</v>
      </c>
      <c r="U10" s="137">
        <v>243</v>
      </c>
      <c r="V10" s="137">
        <v>178</v>
      </c>
      <c r="W10" s="137">
        <v>302</v>
      </c>
      <c r="X10" s="137">
        <v>896</v>
      </c>
      <c r="Y10" s="137">
        <v>654</v>
      </c>
      <c r="Z10" s="137">
        <v>227</v>
      </c>
      <c r="AA10" s="137"/>
    </row>
    <row r="11" spans="2:27" ht="18.75" customHeight="1">
      <c r="B11" s="136" t="s">
        <v>240</v>
      </c>
      <c r="C11" s="142" t="s">
        <v>165</v>
      </c>
      <c r="D11" s="142">
        <v>4</v>
      </c>
      <c r="E11" s="142" t="s">
        <v>165</v>
      </c>
      <c r="F11" s="142">
        <v>1</v>
      </c>
      <c r="G11" s="142">
        <v>1</v>
      </c>
      <c r="H11" s="137">
        <v>1</v>
      </c>
      <c r="I11" s="137">
        <v>1</v>
      </c>
      <c r="J11" s="137">
        <v>1</v>
      </c>
      <c r="K11" s="137">
        <v>2</v>
      </c>
      <c r="L11" s="239" t="s">
        <v>411</v>
      </c>
      <c r="M11" s="178"/>
      <c r="N11" s="178"/>
      <c r="O11" s="142">
        <v>1</v>
      </c>
      <c r="P11" s="142" t="s">
        <v>165</v>
      </c>
      <c r="Q11" s="142" t="s">
        <v>165</v>
      </c>
      <c r="R11" s="142" t="s">
        <v>165</v>
      </c>
      <c r="S11" s="142" t="s">
        <v>165</v>
      </c>
      <c r="T11" s="137">
        <v>2</v>
      </c>
      <c r="U11" s="137">
        <v>7</v>
      </c>
      <c r="V11" s="137">
        <v>16</v>
      </c>
      <c r="W11" s="137">
        <v>28</v>
      </c>
      <c r="X11" s="301" t="s">
        <v>411</v>
      </c>
      <c r="Y11" s="302"/>
      <c r="Z11" s="302"/>
      <c r="AA11" s="305"/>
    </row>
    <row r="12" spans="2:27" ht="18.75" customHeight="1">
      <c r="B12" s="136" t="s">
        <v>241</v>
      </c>
      <c r="C12" s="142" t="s">
        <v>165</v>
      </c>
      <c r="D12" s="142">
        <v>2</v>
      </c>
      <c r="E12" s="142" t="s">
        <v>165</v>
      </c>
      <c r="F12" s="142" t="s">
        <v>165</v>
      </c>
      <c r="G12" s="142">
        <v>3</v>
      </c>
      <c r="H12" s="142" t="s">
        <v>165</v>
      </c>
      <c r="I12" s="137">
        <v>0</v>
      </c>
      <c r="J12" s="137">
        <v>3</v>
      </c>
      <c r="K12" s="137">
        <v>0</v>
      </c>
      <c r="L12" s="239" t="s">
        <v>411</v>
      </c>
      <c r="M12" s="178"/>
      <c r="N12" s="178"/>
      <c r="O12" s="142" t="s">
        <v>165</v>
      </c>
      <c r="P12" s="142" t="s">
        <v>165</v>
      </c>
      <c r="Q12" s="142" t="s">
        <v>165</v>
      </c>
      <c r="R12" s="142">
        <v>1</v>
      </c>
      <c r="S12" s="142" t="s">
        <v>165</v>
      </c>
      <c r="T12" s="142" t="s">
        <v>165</v>
      </c>
      <c r="U12" s="137">
        <v>2</v>
      </c>
      <c r="V12" s="137">
        <v>17</v>
      </c>
      <c r="W12" s="137">
        <v>6</v>
      </c>
      <c r="X12" s="301" t="s">
        <v>411</v>
      </c>
      <c r="Y12" s="302"/>
      <c r="Z12" s="302"/>
      <c r="AA12" s="305"/>
    </row>
    <row r="13" spans="2:27" ht="18.75" customHeight="1">
      <c r="B13" s="136" t="s">
        <v>242</v>
      </c>
      <c r="C13" s="142" t="s">
        <v>165</v>
      </c>
      <c r="D13" s="142" t="s">
        <v>165</v>
      </c>
      <c r="E13" s="142" t="s">
        <v>165</v>
      </c>
      <c r="F13" s="142" t="s">
        <v>165</v>
      </c>
      <c r="G13" s="142" t="s">
        <v>165</v>
      </c>
      <c r="H13" s="137">
        <v>1</v>
      </c>
      <c r="I13" s="137">
        <v>1</v>
      </c>
      <c r="J13" s="137">
        <v>0</v>
      </c>
      <c r="K13" s="137">
        <v>0</v>
      </c>
      <c r="L13" s="239" t="s">
        <v>411</v>
      </c>
      <c r="M13" s="178"/>
      <c r="N13" s="178"/>
      <c r="O13" s="142" t="s">
        <v>165</v>
      </c>
      <c r="P13" s="142" t="s">
        <v>165</v>
      </c>
      <c r="Q13" s="142" t="s">
        <v>165</v>
      </c>
      <c r="R13" s="142" t="s">
        <v>165</v>
      </c>
      <c r="S13" s="142">
        <v>2</v>
      </c>
      <c r="T13" s="137">
        <v>3</v>
      </c>
      <c r="U13" s="137">
        <v>2</v>
      </c>
      <c r="V13" s="137">
        <v>10</v>
      </c>
      <c r="W13" s="137">
        <v>9</v>
      </c>
      <c r="X13" s="301" t="s">
        <v>411</v>
      </c>
      <c r="Y13" s="302"/>
      <c r="Z13" s="302"/>
      <c r="AA13" s="305"/>
    </row>
    <row r="14" spans="2:27" ht="45">
      <c r="B14" s="136" t="s">
        <v>246</v>
      </c>
      <c r="C14" s="142" t="s">
        <v>24</v>
      </c>
      <c r="D14" s="142" t="s">
        <v>24</v>
      </c>
      <c r="E14" s="142" t="s">
        <v>24</v>
      </c>
      <c r="F14" s="142" t="s">
        <v>24</v>
      </c>
      <c r="G14" s="142" t="s">
        <v>24</v>
      </c>
      <c r="H14" s="142" t="s">
        <v>24</v>
      </c>
      <c r="I14" s="142" t="s">
        <v>24</v>
      </c>
      <c r="J14" s="137">
        <v>0</v>
      </c>
      <c r="K14" s="137">
        <v>0</v>
      </c>
      <c r="L14" s="239" t="s">
        <v>411</v>
      </c>
      <c r="M14" s="178"/>
      <c r="N14" s="178"/>
      <c r="O14" s="142" t="s">
        <v>24</v>
      </c>
      <c r="P14" s="142" t="s">
        <v>24</v>
      </c>
      <c r="Q14" s="142" t="s">
        <v>24</v>
      </c>
      <c r="R14" s="142" t="s">
        <v>24</v>
      </c>
      <c r="S14" s="142" t="s">
        <v>24</v>
      </c>
      <c r="T14" s="142" t="s">
        <v>24</v>
      </c>
      <c r="U14" s="142" t="s">
        <v>24</v>
      </c>
      <c r="V14" s="137">
        <v>0</v>
      </c>
      <c r="W14" s="137">
        <v>0</v>
      </c>
      <c r="X14" s="301" t="s">
        <v>411</v>
      </c>
      <c r="Y14" s="302"/>
      <c r="Z14" s="302"/>
      <c r="AA14" s="305"/>
    </row>
    <row r="15" spans="2:27" ht="30">
      <c r="B15" s="136" t="s">
        <v>247</v>
      </c>
      <c r="C15" s="142" t="s">
        <v>165</v>
      </c>
      <c r="D15" s="142" t="s">
        <v>165</v>
      </c>
      <c r="E15" s="142" t="s">
        <v>165</v>
      </c>
      <c r="F15" s="142" t="s">
        <v>165</v>
      </c>
      <c r="G15" s="142" t="s">
        <v>165</v>
      </c>
      <c r="H15" s="142" t="s">
        <v>165</v>
      </c>
      <c r="I15" s="142" t="s">
        <v>165</v>
      </c>
      <c r="J15" s="137">
        <v>2</v>
      </c>
      <c r="K15" s="137">
        <v>0</v>
      </c>
      <c r="L15" s="239" t="s">
        <v>411</v>
      </c>
      <c r="M15" s="178"/>
      <c r="N15" s="178"/>
      <c r="O15" s="142" t="s">
        <v>165</v>
      </c>
      <c r="P15" s="142">
        <v>1</v>
      </c>
      <c r="Q15" s="142" t="s">
        <v>165</v>
      </c>
      <c r="R15" s="142" t="s">
        <v>165</v>
      </c>
      <c r="S15" s="142" t="s">
        <v>165</v>
      </c>
      <c r="T15" s="142" t="s">
        <v>165</v>
      </c>
      <c r="U15" s="142" t="s">
        <v>165</v>
      </c>
      <c r="V15" s="137">
        <v>2</v>
      </c>
      <c r="W15" s="137">
        <v>5</v>
      </c>
      <c r="X15" s="301" t="s">
        <v>411</v>
      </c>
      <c r="Y15" s="302"/>
      <c r="Z15" s="302"/>
      <c r="AA15" s="305"/>
    </row>
    <row r="16" spans="2:27" ht="45">
      <c r="B16" s="136" t="s">
        <v>248</v>
      </c>
      <c r="C16" s="142">
        <v>1</v>
      </c>
      <c r="D16" s="142" t="s">
        <v>165</v>
      </c>
      <c r="E16" s="142" t="s">
        <v>165</v>
      </c>
      <c r="F16" s="142" t="s">
        <v>165</v>
      </c>
      <c r="G16" s="142" t="s">
        <v>165</v>
      </c>
      <c r="H16" s="142" t="s">
        <v>165</v>
      </c>
      <c r="I16" s="142" t="s">
        <v>165</v>
      </c>
      <c r="J16" s="137">
        <v>0</v>
      </c>
      <c r="K16" s="137">
        <v>0</v>
      </c>
      <c r="L16" s="239" t="s">
        <v>411</v>
      </c>
      <c r="M16" s="178"/>
      <c r="N16" s="178"/>
      <c r="O16" s="142" t="s">
        <v>165</v>
      </c>
      <c r="P16" s="142" t="s">
        <v>165</v>
      </c>
      <c r="Q16" s="142" t="s">
        <v>165</v>
      </c>
      <c r="R16" s="142" t="s">
        <v>165</v>
      </c>
      <c r="S16" s="142" t="s">
        <v>165</v>
      </c>
      <c r="T16" s="142" t="s">
        <v>165</v>
      </c>
      <c r="U16" s="142" t="s">
        <v>165</v>
      </c>
      <c r="V16" s="137">
        <v>0</v>
      </c>
      <c r="W16" s="137">
        <v>0</v>
      </c>
      <c r="X16" s="301" t="s">
        <v>411</v>
      </c>
      <c r="Y16" s="302"/>
      <c r="Z16" s="302"/>
      <c r="AA16" s="305"/>
    </row>
    <row r="17" spans="2:27" ht="18.75" customHeight="1">
      <c r="B17" s="136" t="s">
        <v>253</v>
      </c>
      <c r="C17" s="142" t="s">
        <v>165</v>
      </c>
      <c r="D17" s="142">
        <v>2</v>
      </c>
      <c r="E17" s="142">
        <v>1</v>
      </c>
      <c r="F17" s="142">
        <v>5</v>
      </c>
      <c r="G17" s="142">
        <v>12</v>
      </c>
      <c r="H17" s="137">
        <v>7</v>
      </c>
      <c r="I17" s="137">
        <v>17</v>
      </c>
      <c r="J17" s="137">
        <v>21</v>
      </c>
      <c r="K17" s="137">
        <v>22</v>
      </c>
      <c r="L17" s="137">
        <v>35</v>
      </c>
      <c r="M17" s="137">
        <v>51</v>
      </c>
      <c r="N17" s="137">
        <v>69</v>
      </c>
      <c r="O17" s="142">
        <v>3</v>
      </c>
      <c r="P17" s="142">
        <v>6</v>
      </c>
      <c r="Q17" s="142" t="s">
        <v>165</v>
      </c>
      <c r="R17" s="142" t="s">
        <v>165</v>
      </c>
      <c r="S17" s="142">
        <v>16</v>
      </c>
      <c r="T17" s="137">
        <v>13</v>
      </c>
      <c r="U17" s="137">
        <v>96</v>
      </c>
      <c r="V17" s="137">
        <v>257</v>
      </c>
      <c r="W17" s="137">
        <v>622</v>
      </c>
      <c r="X17" s="137">
        <v>889</v>
      </c>
      <c r="Y17" s="137">
        <v>938</v>
      </c>
      <c r="Z17" s="137">
        <v>719</v>
      </c>
      <c r="AA17" s="137"/>
    </row>
    <row r="18" spans="2:27" ht="18.75" customHeight="1">
      <c r="B18" s="136" t="s">
        <v>256</v>
      </c>
      <c r="C18" s="142" t="s">
        <v>165</v>
      </c>
      <c r="D18" s="142">
        <v>1</v>
      </c>
      <c r="E18" s="142" t="s">
        <v>165</v>
      </c>
      <c r="F18" s="142" t="s">
        <v>165</v>
      </c>
      <c r="G18" s="142" t="s">
        <v>165</v>
      </c>
      <c r="H18" s="142" t="s">
        <v>165</v>
      </c>
      <c r="I18" s="142" t="s">
        <v>24</v>
      </c>
      <c r="J18" s="178"/>
      <c r="K18" s="178"/>
      <c r="L18" s="239" t="s">
        <v>411</v>
      </c>
      <c r="M18" s="178"/>
      <c r="N18" s="178"/>
      <c r="O18" s="142" t="s">
        <v>165</v>
      </c>
      <c r="P18" s="142" t="s">
        <v>165</v>
      </c>
      <c r="Q18" s="142" t="s">
        <v>165</v>
      </c>
      <c r="R18" s="142" t="s">
        <v>165</v>
      </c>
      <c r="S18" s="142" t="s">
        <v>165</v>
      </c>
      <c r="T18" s="142" t="s">
        <v>165</v>
      </c>
      <c r="U18" s="142" t="s">
        <v>24</v>
      </c>
      <c r="V18" s="178"/>
      <c r="W18" s="178"/>
      <c r="X18" s="301" t="s">
        <v>411</v>
      </c>
      <c r="Y18" s="302"/>
      <c r="Z18" s="302"/>
      <c r="AA18" s="305"/>
    </row>
    <row r="19" spans="2:27" ht="18.75" customHeight="1">
      <c r="B19" s="136" t="s">
        <v>254</v>
      </c>
      <c r="C19" s="142">
        <v>1</v>
      </c>
      <c r="D19" s="142" t="s">
        <v>165</v>
      </c>
      <c r="E19" s="142" t="s">
        <v>165</v>
      </c>
      <c r="F19" s="142" t="s">
        <v>165</v>
      </c>
      <c r="G19" s="142" t="s">
        <v>165</v>
      </c>
      <c r="H19" s="142" t="s">
        <v>165</v>
      </c>
      <c r="I19" s="142" t="s">
        <v>24</v>
      </c>
      <c r="J19" s="178"/>
      <c r="K19" s="178"/>
      <c r="L19" s="239" t="s">
        <v>411</v>
      </c>
      <c r="M19" s="178"/>
      <c r="N19" s="178"/>
      <c r="O19" s="142" t="s">
        <v>165</v>
      </c>
      <c r="P19" s="142" t="s">
        <v>165</v>
      </c>
      <c r="Q19" s="142" t="s">
        <v>165</v>
      </c>
      <c r="R19" s="142" t="s">
        <v>165</v>
      </c>
      <c r="S19" s="142" t="s">
        <v>165</v>
      </c>
      <c r="T19" s="142" t="s">
        <v>165</v>
      </c>
      <c r="U19" s="142" t="s">
        <v>24</v>
      </c>
      <c r="V19" s="178"/>
      <c r="W19" s="178"/>
      <c r="X19" s="301" t="s">
        <v>411</v>
      </c>
      <c r="Y19" s="302"/>
      <c r="Z19" s="302"/>
      <c r="AA19" s="305"/>
    </row>
    <row r="20" spans="2:27" ht="18.75" customHeight="1">
      <c r="B20" s="136" t="s">
        <v>255</v>
      </c>
      <c r="C20" s="142" t="s">
        <v>165</v>
      </c>
      <c r="D20" s="142" t="s">
        <v>165</v>
      </c>
      <c r="E20" s="142" t="s">
        <v>165</v>
      </c>
      <c r="F20" s="142" t="s">
        <v>165</v>
      </c>
      <c r="G20" s="142" t="s">
        <v>165</v>
      </c>
      <c r="H20" s="142" t="s">
        <v>165</v>
      </c>
      <c r="I20" s="142" t="s">
        <v>24</v>
      </c>
      <c r="J20" s="178"/>
      <c r="K20" s="178"/>
      <c r="L20" s="239" t="s">
        <v>411</v>
      </c>
      <c r="M20" s="178"/>
      <c r="N20" s="178"/>
      <c r="O20" s="142" t="s">
        <v>165</v>
      </c>
      <c r="P20" s="142" t="s">
        <v>165</v>
      </c>
      <c r="Q20" s="142">
        <v>4</v>
      </c>
      <c r="R20" s="142" t="s">
        <v>165</v>
      </c>
      <c r="S20" s="142" t="s">
        <v>165</v>
      </c>
      <c r="T20" s="142" t="s">
        <v>165</v>
      </c>
      <c r="U20" s="142" t="s">
        <v>24</v>
      </c>
      <c r="V20" s="178"/>
      <c r="W20" s="178"/>
      <c r="X20" s="301" t="s">
        <v>411</v>
      </c>
      <c r="Y20" s="302"/>
      <c r="Z20" s="302"/>
      <c r="AA20" s="305"/>
    </row>
    <row r="21" spans="2:27" ht="18.75" customHeight="1">
      <c r="B21" s="143" t="s">
        <v>143</v>
      </c>
      <c r="C21" s="144">
        <f>SUM(C6:C20)</f>
        <v>19</v>
      </c>
      <c r="D21" s="144">
        <f aca="true" t="shared" si="0" ref="D21:O21">SUM(D6:D20)</f>
        <v>15</v>
      </c>
      <c r="E21" s="144">
        <f t="shared" si="0"/>
        <v>6</v>
      </c>
      <c r="F21" s="144">
        <f t="shared" si="0"/>
        <v>16</v>
      </c>
      <c r="G21" s="144">
        <f t="shared" si="0"/>
        <v>18</v>
      </c>
      <c r="H21" s="144">
        <f t="shared" si="0"/>
        <v>15</v>
      </c>
      <c r="I21" s="144">
        <f t="shared" si="0"/>
        <v>26</v>
      </c>
      <c r="J21" s="144">
        <f t="shared" si="0"/>
        <v>35</v>
      </c>
      <c r="K21" s="144">
        <f t="shared" si="0"/>
        <v>34</v>
      </c>
      <c r="L21" s="144">
        <f t="shared" si="0"/>
        <v>50</v>
      </c>
      <c r="M21" s="144">
        <f t="shared" si="0"/>
        <v>65</v>
      </c>
      <c r="N21" s="144">
        <f t="shared" si="0"/>
        <v>95</v>
      </c>
      <c r="O21" s="144">
        <f t="shared" si="0"/>
        <v>26</v>
      </c>
      <c r="P21" s="144">
        <f aca="true" t="shared" si="1" ref="P21:AA21">SUM(P6:P20)</f>
        <v>21</v>
      </c>
      <c r="Q21" s="144">
        <f t="shared" si="1"/>
        <v>19</v>
      </c>
      <c r="R21" s="144">
        <f t="shared" si="1"/>
        <v>9</v>
      </c>
      <c r="S21" s="144">
        <f t="shared" si="1"/>
        <v>30</v>
      </c>
      <c r="T21" s="144">
        <f t="shared" si="1"/>
        <v>69</v>
      </c>
      <c r="U21" s="144">
        <f t="shared" si="1"/>
        <v>419</v>
      </c>
      <c r="V21" s="144">
        <f t="shared" si="1"/>
        <v>552</v>
      </c>
      <c r="W21" s="144">
        <f t="shared" si="1"/>
        <v>1111</v>
      </c>
      <c r="X21" s="144">
        <f t="shared" si="1"/>
        <v>2011</v>
      </c>
      <c r="Y21" s="144">
        <f t="shared" si="1"/>
        <v>1800</v>
      </c>
      <c r="Z21" s="144">
        <f t="shared" si="1"/>
        <v>1049</v>
      </c>
      <c r="AA21" s="144">
        <f t="shared" si="1"/>
        <v>0</v>
      </c>
    </row>
    <row r="22" ht="18.75" customHeight="1"/>
    <row r="24" ht="18.75" customHeight="1"/>
    <row r="25" ht="18.75" customHeight="1"/>
  </sheetData>
  <mergeCells count="13">
    <mergeCell ref="X19:AA19"/>
    <mergeCell ref="X20:AA20"/>
    <mergeCell ref="X12:AA12"/>
    <mergeCell ref="X13:AA13"/>
    <mergeCell ref="X14:AA14"/>
    <mergeCell ref="X15:AA15"/>
    <mergeCell ref="X16:AA16"/>
    <mergeCell ref="X18:AA18"/>
    <mergeCell ref="O4:AA4"/>
    <mergeCell ref="X8:AA8"/>
    <mergeCell ref="C4:N4"/>
    <mergeCell ref="B4:B5"/>
    <mergeCell ref="X11:AA11"/>
  </mergeCells>
  <printOptions/>
  <pageMargins left="0.7" right="0.7" top="0.75" bottom="0.75" header="0.3" footer="0.3"/>
  <pageSetup horizontalDpi="300" verticalDpi="300" orientation="portrait" paperSize="9" r:id="rId2"/>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1"/>
  <sheetViews>
    <sheetView workbookViewId="0" topLeftCell="A1">
      <selection activeCell="C36" sqref="C36"/>
    </sheetView>
  </sheetViews>
  <sheetFormatPr defaultColWidth="9.140625" defaultRowHeight="15"/>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S8"/>
  <sheetViews>
    <sheetView showGridLines="0" zoomScale="89" zoomScaleNormal="89" workbookViewId="0" topLeftCell="A1">
      <selection activeCell="I14" sqref="I14"/>
    </sheetView>
  </sheetViews>
  <sheetFormatPr defaultColWidth="9.140625" defaultRowHeight="15"/>
  <cols>
    <col min="1" max="1" width="8.57421875" style="2" customWidth="1"/>
    <col min="2" max="2" width="54.7109375" style="2" customWidth="1"/>
    <col min="3" max="13" width="9.140625" style="2" customWidth="1"/>
    <col min="14" max="16384" width="9.140625" style="2" customWidth="1"/>
  </cols>
  <sheetData>
    <row r="2" ht="18.75" customHeight="1">
      <c r="B2" s="3" t="s">
        <v>327</v>
      </c>
    </row>
    <row r="3" ht="16.5" customHeight="1"/>
    <row r="4" spans="2:19" ht="18.75" customHeight="1">
      <c r="B4" s="49" t="s">
        <v>0</v>
      </c>
      <c r="C4" s="49" t="s">
        <v>1</v>
      </c>
      <c r="D4" s="49" t="s">
        <v>2</v>
      </c>
      <c r="E4" s="49" t="s">
        <v>3</v>
      </c>
      <c r="F4" s="49" t="s">
        <v>4</v>
      </c>
      <c r="G4" s="49" t="s">
        <v>5</v>
      </c>
      <c r="H4" s="49" t="s">
        <v>6</v>
      </c>
      <c r="I4" s="49" t="s">
        <v>7</v>
      </c>
      <c r="J4" s="49" t="s">
        <v>8</v>
      </c>
      <c r="K4" s="49" t="s">
        <v>9</v>
      </c>
      <c r="L4" s="49" t="s">
        <v>12</v>
      </c>
      <c r="M4" s="49" t="s">
        <v>13</v>
      </c>
      <c r="N4" s="49" t="s">
        <v>93</v>
      </c>
      <c r="O4" s="49" t="s">
        <v>94</v>
      </c>
      <c r="P4" s="221" t="s">
        <v>95</v>
      </c>
      <c r="Q4" s="221" t="s">
        <v>96</v>
      </c>
      <c r="R4" s="221" t="s">
        <v>414</v>
      </c>
      <c r="S4" s="221" t="s">
        <v>415</v>
      </c>
    </row>
    <row r="5" spans="2:19" ht="18.75" customHeight="1">
      <c r="B5" s="50" t="s">
        <v>15</v>
      </c>
      <c r="C5" s="51">
        <v>2338</v>
      </c>
      <c r="D5" s="51">
        <v>2212</v>
      </c>
      <c r="E5" s="51">
        <v>1301</v>
      </c>
      <c r="F5" s="51">
        <v>1390</v>
      </c>
      <c r="G5" s="51">
        <v>1443</v>
      </c>
      <c r="H5" s="51">
        <v>1791</v>
      </c>
      <c r="I5" s="51">
        <v>1487</v>
      </c>
      <c r="J5" s="51">
        <v>1377</v>
      </c>
      <c r="K5" s="51">
        <v>1212</v>
      </c>
      <c r="L5" s="51">
        <v>1327</v>
      </c>
      <c r="M5" s="51">
        <v>1789</v>
      </c>
      <c r="N5" s="51">
        <v>3737</v>
      </c>
      <c r="O5" s="51">
        <v>4309</v>
      </c>
      <c r="P5" s="222" t="s">
        <v>24</v>
      </c>
      <c r="Q5" s="222" t="s">
        <v>24</v>
      </c>
      <c r="R5" s="222" t="s">
        <v>24</v>
      </c>
      <c r="S5" s="222" t="s">
        <v>24</v>
      </c>
    </row>
    <row r="6" spans="2:19" ht="30">
      <c r="B6" s="50" t="s">
        <v>16</v>
      </c>
      <c r="C6" s="93">
        <v>0.987</v>
      </c>
      <c r="D6" s="93">
        <v>0.979</v>
      </c>
      <c r="E6" s="93">
        <v>0.978</v>
      </c>
      <c r="F6" s="93">
        <v>0.978</v>
      </c>
      <c r="G6" s="93">
        <v>0.981</v>
      </c>
      <c r="H6" s="93">
        <v>0.982</v>
      </c>
      <c r="I6" s="93">
        <v>0.989</v>
      </c>
      <c r="J6" s="93">
        <v>0.988</v>
      </c>
      <c r="K6" s="93">
        <v>0.974</v>
      </c>
      <c r="L6" s="93">
        <v>0.948</v>
      </c>
      <c r="M6" s="93">
        <v>0.974</v>
      </c>
      <c r="N6" s="93">
        <v>0.97</v>
      </c>
      <c r="O6" s="93">
        <v>0.96</v>
      </c>
      <c r="P6" s="223" t="s">
        <v>24</v>
      </c>
      <c r="Q6" s="223" t="s">
        <v>24</v>
      </c>
      <c r="R6" s="223" t="s">
        <v>24</v>
      </c>
      <c r="S6" s="223" t="s">
        <v>24</v>
      </c>
    </row>
    <row r="8" ht="15">
      <c r="B8" s="224" t="s">
        <v>368</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O58"/>
  <sheetViews>
    <sheetView showGridLines="0" workbookViewId="0" topLeftCell="A4">
      <selection activeCell="K30" sqref="K30"/>
    </sheetView>
  </sheetViews>
  <sheetFormatPr defaultColWidth="9.140625" defaultRowHeight="15"/>
  <cols>
    <col min="2" max="2" width="33.28125" style="0" customWidth="1"/>
    <col min="3" max="3" width="9.140625" style="0" customWidth="1"/>
    <col min="4" max="8" width="10.00390625" style="0" customWidth="1"/>
  </cols>
  <sheetData>
    <row r="2" spans="2:15" ht="18.75" customHeight="1">
      <c r="B2" s="3" t="s">
        <v>340</v>
      </c>
      <c r="C2" s="1"/>
      <c r="D2" s="2"/>
      <c r="E2" s="2"/>
      <c r="F2" s="2"/>
      <c r="G2" s="2"/>
      <c r="H2" s="2"/>
      <c r="I2" s="2"/>
      <c r="J2" s="2"/>
      <c r="K2" s="2"/>
      <c r="L2" s="2"/>
      <c r="M2" s="2"/>
      <c r="N2" s="4"/>
      <c r="O2" s="4"/>
    </row>
    <row r="3" spans="2:15" ht="33.75" customHeight="1">
      <c r="B3" s="284" t="s">
        <v>463</v>
      </c>
      <c r="C3" s="284"/>
      <c r="D3" s="284"/>
      <c r="E3" s="284"/>
      <c r="F3" s="284"/>
      <c r="G3" s="284"/>
      <c r="H3" s="284"/>
      <c r="I3" s="284"/>
      <c r="J3" s="284"/>
      <c r="K3" s="284"/>
      <c r="L3" s="5"/>
      <c r="M3" s="5"/>
      <c r="N3" s="5"/>
      <c r="O3" s="5"/>
    </row>
    <row r="4" ht="18.75" customHeight="1"/>
    <row r="5" spans="3:4" ht="18.75" customHeight="1">
      <c r="C5" s="288" t="s">
        <v>431</v>
      </c>
      <c r="D5" s="6"/>
    </row>
    <row r="6" spans="2:8" ht="18.75" customHeight="1">
      <c r="B6" s="84" t="s">
        <v>36</v>
      </c>
      <c r="C6" s="288"/>
      <c r="D6" s="88" t="s">
        <v>426</v>
      </c>
      <c r="E6" s="88" t="s">
        <v>427</v>
      </c>
      <c r="F6" s="88" t="s">
        <v>428</v>
      </c>
      <c r="G6" s="88" t="s">
        <v>429</v>
      </c>
      <c r="H6" s="88" t="s">
        <v>430</v>
      </c>
    </row>
    <row r="7" spans="2:8" ht="18.75" customHeight="1">
      <c r="B7" s="85" t="s">
        <v>425</v>
      </c>
      <c r="C7" s="259">
        <v>15</v>
      </c>
      <c r="D7" s="262">
        <v>2.3</v>
      </c>
      <c r="E7" s="107">
        <v>16</v>
      </c>
      <c r="F7" s="107">
        <v>43</v>
      </c>
      <c r="G7" s="107">
        <v>13</v>
      </c>
      <c r="H7" s="107">
        <v>33.3</v>
      </c>
    </row>
    <row r="8" spans="2:8" ht="18.75" customHeight="1">
      <c r="B8" s="85" t="s">
        <v>432</v>
      </c>
      <c r="C8" s="259">
        <v>120</v>
      </c>
      <c r="D8" s="262">
        <v>97.9</v>
      </c>
      <c r="E8" s="107">
        <v>111</v>
      </c>
      <c r="F8" s="107">
        <v>96</v>
      </c>
      <c r="G8" s="107">
        <v>99</v>
      </c>
      <c r="H8" s="107">
        <v>84.7</v>
      </c>
    </row>
    <row r="9" spans="2:8" ht="18.75" customHeight="1">
      <c r="B9" s="85" t="s">
        <v>434</v>
      </c>
      <c r="C9" s="259">
        <v>220</v>
      </c>
      <c r="D9" s="262">
        <v>174.8</v>
      </c>
      <c r="E9" s="107">
        <v>230</v>
      </c>
      <c r="F9" s="107">
        <v>155</v>
      </c>
      <c r="G9" s="107">
        <v>181</v>
      </c>
      <c r="H9" s="107">
        <v>144.7</v>
      </c>
    </row>
    <row r="10" spans="2:8" ht="18.75" customHeight="1">
      <c r="B10" s="85" t="s">
        <v>433</v>
      </c>
      <c r="C10" s="259">
        <v>300</v>
      </c>
      <c r="D10" s="262">
        <v>289.4</v>
      </c>
      <c r="E10" s="107">
        <v>264</v>
      </c>
      <c r="F10" s="107">
        <v>269</v>
      </c>
      <c r="G10" s="107">
        <v>333</v>
      </c>
      <c r="H10" s="107">
        <v>260.4</v>
      </c>
    </row>
    <row r="11" spans="2:8" ht="18.75" customHeight="1">
      <c r="B11" s="87" t="s">
        <v>37</v>
      </c>
      <c r="C11" s="259"/>
      <c r="D11" s="263">
        <v>139</v>
      </c>
      <c r="E11" s="264">
        <v>151.4</v>
      </c>
      <c r="F11" s="264">
        <v>132</v>
      </c>
      <c r="G11" s="264">
        <v>146</v>
      </c>
      <c r="H11" s="264">
        <v>119.9</v>
      </c>
    </row>
    <row r="12" ht="18.75" customHeight="1"/>
    <row r="13" ht="18.75" customHeight="1"/>
    <row r="14" ht="18.75" customHeight="1"/>
    <row r="15" ht="18.75" customHeight="1"/>
    <row r="16" spans="3:8" ht="18.75" customHeight="1">
      <c r="C16" s="285" t="s">
        <v>413</v>
      </c>
      <c r="D16" s="286"/>
      <c r="E16" s="286"/>
      <c r="F16" s="286"/>
      <c r="G16" s="286"/>
      <c r="H16" s="287"/>
    </row>
    <row r="17" spans="2:8" ht="18.75" customHeight="1">
      <c r="B17" s="84" t="s">
        <v>36</v>
      </c>
      <c r="C17" s="251"/>
      <c r="D17" s="88" t="s">
        <v>414</v>
      </c>
      <c r="E17" s="88" t="s">
        <v>415</v>
      </c>
      <c r="F17" s="88" t="s">
        <v>416</v>
      </c>
      <c r="G17" s="88" t="s">
        <v>417</v>
      </c>
      <c r="H17" s="88" t="s">
        <v>418</v>
      </c>
    </row>
    <row r="18" spans="2:8" ht="18.75" customHeight="1">
      <c r="B18" s="85" t="s">
        <v>74</v>
      </c>
      <c r="C18" s="251" t="s">
        <v>61</v>
      </c>
      <c r="D18" s="262">
        <v>2.3</v>
      </c>
      <c r="E18" s="107">
        <v>16.2</v>
      </c>
      <c r="F18" s="107">
        <v>42.6</v>
      </c>
      <c r="G18" s="107">
        <v>13</v>
      </c>
      <c r="H18" s="107">
        <v>33</v>
      </c>
    </row>
    <row r="19" spans="2:8" ht="18.75" customHeight="1">
      <c r="B19" s="85" t="s">
        <v>75</v>
      </c>
      <c r="C19" s="251" t="s">
        <v>61</v>
      </c>
      <c r="D19" s="262">
        <v>98.2</v>
      </c>
      <c r="E19" s="107">
        <v>112</v>
      </c>
      <c r="F19" s="107">
        <v>96.1</v>
      </c>
      <c r="G19" s="107">
        <v>101</v>
      </c>
      <c r="H19" s="107">
        <v>86</v>
      </c>
    </row>
    <row r="20" spans="2:8" ht="18.75" customHeight="1">
      <c r="B20" s="85" t="s">
        <v>76</v>
      </c>
      <c r="C20" s="251" t="s">
        <v>61</v>
      </c>
      <c r="D20" s="262">
        <v>193.2</v>
      </c>
      <c r="E20" s="107">
        <v>194</v>
      </c>
      <c r="F20" s="107">
        <v>148.6</v>
      </c>
      <c r="G20" s="107">
        <v>211</v>
      </c>
      <c r="H20" s="107">
        <v>151</v>
      </c>
    </row>
    <row r="21" spans="2:8" ht="18.75" customHeight="1">
      <c r="B21" s="86" t="s">
        <v>77</v>
      </c>
      <c r="C21" s="251" t="s">
        <v>61</v>
      </c>
      <c r="D21" s="262">
        <v>205.1</v>
      </c>
      <c r="E21" s="107">
        <v>323.7</v>
      </c>
      <c r="F21" s="107">
        <v>205.3</v>
      </c>
      <c r="G21" s="107">
        <v>212.1</v>
      </c>
      <c r="H21" s="107">
        <v>182</v>
      </c>
    </row>
    <row r="22" spans="2:8" ht="18.75" customHeight="1">
      <c r="B22" s="86" t="s">
        <v>78</v>
      </c>
      <c r="C22" s="251" t="s">
        <v>61</v>
      </c>
      <c r="D22" s="262">
        <v>426.9</v>
      </c>
      <c r="E22" s="107">
        <v>309.6</v>
      </c>
      <c r="F22" s="107">
        <v>357.6</v>
      </c>
      <c r="G22" s="107">
        <v>414.8</v>
      </c>
      <c r="H22" s="107">
        <v>197</v>
      </c>
    </row>
    <row r="23" spans="2:8" ht="18.75" customHeight="1">
      <c r="B23" s="85" t="s">
        <v>79</v>
      </c>
      <c r="C23" s="251" t="s">
        <v>61</v>
      </c>
      <c r="D23" s="262">
        <v>201.2</v>
      </c>
      <c r="E23" s="107">
        <v>157.5</v>
      </c>
      <c r="F23" s="107">
        <v>304.3</v>
      </c>
      <c r="G23" s="107">
        <v>285</v>
      </c>
      <c r="H23" s="107">
        <v>301</v>
      </c>
    </row>
    <row r="24" spans="2:8" ht="18.75" customHeight="1">
      <c r="B24" s="85" t="s">
        <v>80</v>
      </c>
      <c r="C24" s="251" t="s">
        <v>61</v>
      </c>
      <c r="D24" s="262">
        <v>385.8</v>
      </c>
      <c r="E24" s="107">
        <v>273.3</v>
      </c>
      <c r="F24" s="107">
        <v>205.9</v>
      </c>
      <c r="G24" s="107">
        <v>590.4</v>
      </c>
      <c r="H24" s="107">
        <v>1299</v>
      </c>
    </row>
    <row r="25" spans="2:8" ht="18.75" customHeight="1">
      <c r="B25" s="87" t="s">
        <v>37</v>
      </c>
      <c r="C25" s="251" t="s">
        <v>61</v>
      </c>
      <c r="D25" s="263" t="s">
        <v>61</v>
      </c>
      <c r="E25" s="263" t="s">
        <v>61</v>
      </c>
      <c r="F25" s="263" t="s">
        <v>61</v>
      </c>
      <c r="G25" s="263" t="s">
        <v>61</v>
      </c>
      <c r="H25" s="263" t="s">
        <v>61</v>
      </c>
    </row>
    <row r="26" ht="18.75" customHeight="1"/>
    <row r="27" spans="3:4" ht="18.75" customHeight="1">
      <c r="C27" s="288" t="s">
        <v>60</v>
      </c>
      <c r="D27" s="6"/>
    </row>
    <row r="28" spans="2:8" ht="18.75" customHeight="1">
      <c r="B28" s="84" t="s">
        <v>36</v>
      </c>
      <c r="C28" s="288"/>
      <c r="D28" s="88" t="s">
        <v>13</v>
      </c>
      <c r="E28" s="49" t="s">
        <v>93</v>
      </c>
      <c r="F28" s="49" t="s">
        <v>94</v>
      </c>
      <c r="G28" s="49" t="s">
        <v>95</v>
      </c>
      <c r="H28" s="49" t="s">
        <v>96</v>
      </c>
    </row>
    <row r="29" spans="2:8" ht="18.75" customHeight="1">
      <c r="B29" s="85" t="s">
        <v>74</v>
      </c>
      <c r="C29" s="272">
        <v>25</v>
      </c>
      <c r="D29" s="89">
        <v>19</v>
      </c>
      <c r="E29" s="107">
        <v>11.7</v>
      </c>
      <c r="F29" s="107">
        <v>12.6</v>
      </c>
      <c r="G29" s="107">
        <v>9</v>
      </c>
      <c r="H29" s="107">
        <v>10.9</v>
      </c>
    </row>
    <row r="30" spans="2:8" ht="18.75" customHeight="1">
      <c r="B30" s="85" t="s">
        <v>75</v>
      </c>
      <c r="C30" s="272">
        <v>130</v>
      </c>
      <c r="D30" s="240">
        <v>218</v>
      </c>
      <c r="E30" s="107">
        <v>103.5</v>
      </c>
      <c r="F30" s="241">
        <v>143.4</v>
      </c>
      <c r="G30" s="241">
        <v>265</v>
      </c>
      <c r="H30" s="107">
        <v>104.5</v>
      </c>
    </row>
    <row r="31" spans="2:8" ht="18.75" customHeight="1">
      <c r="B31" s="85" t="s">
        <v>76</v>
      </c>
      <c r="C31" s="272">
        <v>260</v>
      </c>
      <c r="D31" s="240">
        <v>582</v>
      </c>
      <c r="E31" s="241">
        <v>278.8</v>
      </c>
      <c r="F31" s="241">
        <v>299.3</v>
      </c>
      <c r="G31" s="241">
        <v>542</v>
      </c>
      <c r="H31" s="241">
        <v>279.7</v>
      </c>
    </row>
    <row r="32" spans="2:8" ht="18.75" customHeight="1">
      <c r="B32" s="86" t="s">
        <v>77</v>
      </c>
      <c r="C32" s="272">
        <v>295</v>
      </c>
      <c r="D32" s="240">
        <v>465</v>
      </c>
      <c r="E32" s="241">
        <v>320.2</v>
      </c>
      <c r="F32" s="241">
        <v>316.6</v>
      </c>
      <c r="G32" s="241">
        <v>425</v>
      </c>
      <c r="H32" s="112">
        <v>229</v>
      </c>
    </row>
    <row r="33" spans="2:8" ht="18.75" customHeight="1">
      <c r="B33" s="86" t="s">
        <v>78</v>
      </c>
      <c r="C33" s="272">
        <v>425</v>
      </c>
      <c r="D33" s="240">
        <v>841</v>
      </c>
      <c r="E33" s="112">
        <v>381.8</v>
      </c>
      <c r="F33" s="241">
        <v>474.4</v>
      </c>
      <c r="G33" s="112">
        <v>390</v>
      </c>
      <c r="H33" s="112">
        <v>353.8</v>
      </c>
    </row>
    <row r="34" spans="2:8" ht="18.75" customHeight="1">
      <c r="B34" s="85" t="s">
        <v>79</v>
      </c>
      <c r="C34" s="272">
        <v>295</v>
      </c>
      <c r="D34" s="89">
        <v>277</v>
      </c>
      <c r="E34" s="112">
        <v>243.8</v>
      </c>
      <c r="F34" s="241">
        <v>411.4</v>
      </c>
      <c r="G34" s="241">
        <v>428</v>
      </c>
      <c r="H34" s="112">
        <v>198.9</v>
      </c>
    </row>
    <row r="35" spans="2:8" ht="18.75" customHeight="1">
      <c r="B35" s="85" t="s">
        <v>80</v>
      </c>
      <c r="C35" s="272">
        <v>450</v>
      </c>
      <c r="D35" s="89">
        <v>198</v>
      </c>
      <c r="E35" s="112">
        <v>336.7</v>
      </c>
      <c r="F35" s="241">
        <v>686.6</v>
      </c>
      <c r="G35" s="112">
        <v>385</v>
      </c>
      <c r="H35" s="112">
        <v>266.4</v>
      </c>
    </row>
    <row r="36" spans="2:8" ht="18.75" customHeight="1">
      <c r="B36" s="87" t="s">
        <v>37</v>
      </c>
      <c r="C36" s="272">
        <v>179</v>
      </c>
      <c r="D36" s="242">
        <v>311</v>
      </c>
      <c r="E36" s="179">
        <v>158.9</v>
      </c>
      <c r="F36" s="243">
        <v>201.3</v>
      </c>
      <c r="G36" s="243">
        <v>287</v>
      </c>
      <c r="H36" s="179">
        <v>151.9</v>
      </c>
    </row>
    <row r="37" ht="18.75" customHeight="1"/>
    <row r="38" ht="18.75" customHeight="1">
      <c r="C38" s="289" t="s">
        <v>455</v>
      </c>
    </row>
    <row r="39" spans="2:13" ht="18.75" customHeight="1">
      <c r="B39" s="81" t="s">
        <v>36</v>
      </c>
      <c r="C39" s="290"/>
      <c r="D39" s="49" t="s">
        <v>1</v>
      </c>
      <c r="E39" s="49" t="s">
        <v>2</v>
      </c>
      <c r="F39" s="49" t="s">
        <v>3</v>
      </c>
      <c r="G39" s="49" t="s">
        <v>4</v>
      </c>
      <c r="H39" s="49" t="s">
        <v>5</v>
      </c>
      <c r="I39" s="49" t="s">
        <v>6</v>
      </c>
      <c r="J39" s="49" t="s">
        <v>7</v>
      </c>
      <c r="K39" s="49" t="s">
        <v>8</v>
      </c>
      <c r="L39" s="49" t="s">
        <v>9</v>
      </c>
      <c r="M39" s="49" t="s">
        <v>12</v>
      </c>
    </row>
    <row r="40" spans="2:13" ht="18.75" customHeight="1">
      <c r="B40" s="67" t="s">
        <v>74</v>
      </c>
      <c r="C40" s="65">
        <v>25</v>
      </c>
      <c r="D40" s="54">
        <v>45</v>
      </c>
      <c r="E40" s="54">
        <v>11</v>
      </c>
      <c r="F40" s="54">
        <v>15</v>
      </c>
      <c r="G40" s="54">
        <v>29</v>
      </c>
      <c r="H40" s="54">
        <v>19</v>
      </c>
      <c r="I40" s="54">
        <v>10</v>
      </c>
      <c r="J40" s="54">
        <v>7</v>
      </c>
      <c r="K40" s="54">
        <v>16</v>
      </c>
      <c r="L40" s="54">
        <v>23</v>
      </c>
      <c r="M40" s="54">
        <v>1</v>
      </c>
    </row>
    <row r="41" spans="2:13" ht="18.75" customHeight="1">
      <c r="B41" s="67" t="s">
        <v>75</v>
      </c>
      <c r="C41" s="65">
        <v>115</v>
      </c>
      <c r="D41" s="54">
        <v>110</v>
      </c>
      <c r="E41" s="54">
        <v>109</v>
      </c>
      <c r="F41" s="54">
        <v>122</v>
      </c>
      <c r="G41" s="54">
        <v>118</v>
      </c>
      <c r="H41" s="54">
        <v>108</v>
      </c>
      <c r="I41" s="54">
        <v>143</v>
      </c>
      <c r="J41" s="54">
        <v>118</v>
      </c>
      <c r="K41" s="54">
        <v>109</v>
      </c>
      <c r="L41" s="54">
        <v>118</v>
      </c>
      <c r="M41" s="54">
        <v>147</v>
      </c>
    </row>
    <row r="42" spans="2:13" ht="18.75" customHeight="1">
      <c r="B42" s="67" t="s">
        <v>76</v>
      </c>
      <c r="C42" s="65">
        <v>240</v>
      </c>
      <c r="D42" s="54">
        <v>234</v>
      </c>
      <c r="E42" s="54">
        <v>208</v>
      </c>
      <c r="F42" s="54">
        <v>348</v>
      </c>
      <c r="G42" s="54">
        <v>186</v>
      </c>
      <c r="H42" s="54">
        <v>355</v>
      </c>
      <c r="I42" s="54">
        <v>239</v>
      </c>
      <c r="J42" s="54">
        <v>267</v>
      </c>
      <c r="K42" s="54">
        <v>202</v>
      </c>
      <c r="L42" s="54">
        <v>225</v>
      </c>
      <c r="M42" s="54">
        <v>337</v>
      </c>
    </row>
    <row r="43" spans="2:13" ht="18.75" customHeight="1">
      <c r="B43" s="50" t="s">
        <v>77</v>
      </c>
      <c r="C43" s="65">
        <v>350</v>
      </c>
      <c r="D43" s="54">
        <v>333</v>
      </c>
      <c r="E43" s="54">
        <v>296</v>
      </c>
      <c r="F43" s="54">
        <v>382</v>
      </c>
      <c r="G43" s="54">
        <v>389</v>
      </c>
      <c r="H43" s="54">
        <v>379</v>
      </c>
      <c r="I43" s="54">
        <v>414</v>
      </c>
      <c r="J43" s="54">
        <v>381</v>
      </c>
      <c r="K43" s="54">
        <v>252</v>
      </c>
      <c r="L43" s="54">
        <v>326</v>
      </c>
      <c r="M43" s="54">
        <v>438</v>
      </c>
    </row>
    <row r="44" spans="2:13" ht="18.75" customHeight="1">
      <c r="B44" s="50" t="s">
        <v>78</v>
      </c>
      <c r="C44" s="65">
        <v>370</v>
      </c>
      <c r="D44" s="54">
        <v>399</v>
      </c>
      <c r="E44" s="54">
        <v>293</v>
      </c>
      <c r="F44" s="54">
        <v>341</v>
      </c>
      <c r="G44" s="54">
        <v>303</v>
      </c>
      <c r="H44" s="54">
        <v>399</v>
      </c>
      <c r="I44" s="54">
        <v>610</v>
      </c>
      <c r="J44" s="54">
        <v>481</v>
      </c>
      <c r="K44" s="54">
        <v>361</v>
      </c>
      <c r="L44" s="54">
        <v>375</v>
      </c>
      <c r="M44" s="54">
        <v>632</v>
      </c>
    </row>
    <row r="45" spans="2:13" ht="18.75" customHeight="1">
      <c r="B45" s="67" t="s">
        <v>79</v>
      </c>
      <c r="C45" s="65">
        <v>330</v>
      </c>
      <c r="D45" s="54">
        <v>524</v>
      </c>
      <c r="E45" s="54">
        <v>277</v>
      </c>
      <c r="F45" s="54">
        <v>347</v>
      </c>
      <c r="G45" s="54">
        <v>345</v>
      </c>
      <c r="H45" s="54">
        <v>230</v>
      </c>
      <c r="I45" s="54">
        <v>256</v>
      </c>
      <c r="J45" s="54">
        <v>489</v>
      </c>
      <c r="K45" s="54">
        <v>328</v>
      </c>
      <c r="L45" s="54">
        <v>226</v>
      </c>
      <c r="M45" s="54">
        <v>278</v>
      </c>
    </row>
    <row r="46" spans="2:13" ht="18.75" customHeight="1">
      <c r="B46" s="67" t="s">
        <v>80</v>
      </c>
      <c r="C46" s="65">
        <v>450</v>
      </c>
      <c r="D46" s="54">
        <v>932</v>
      </c>
      <c r="E46" s="54">
        <v>1084</v>
      </c>
      <c r="F46" s="54">
        <v>905</v>
      </c>
      <c r="G46" s="54">
        <v>1960</v>
      </c>
      <c r="H46" s="54">
        <v>290</v>
      </c>
      <c r="I46" s="54">
        <v>1354</v>
      </c>
      <c r="J46" s="54">
        <v>510</v>
      </c>
      <c r="K46" s="54">
        <v>565</v>
      </c>
      <c r="L46" s="54">
        <v>232</v>
      </c>
      <c r="M46" s="54">
        <v>371</v>
      </c>
    </row>
    <row r="47" spans="2:13" ht="18.75" customHeight="1">
      <c r="B47" s="82" t="s">
        <v>37</v>
      </c>
      <c r="C47" s="65">
        <v>165</v>
      </c>
      <c r="D47" s="65">
        <v>164</v>
      </c>
      <c r="E47" s="65">
        <v>147</v>
      </c>
      <c r="F47" s="65">
        <v>184</v>
      </c>
      <c r="G47" s="65">
        <v>164</v>
      </c>
      <c r="H47" s="65">
        <v>169</v>
      </c>
      <c r="I47" s="65">
        <v>199</v>
      </c>
      <c r="J47" s="65">
        <v>184</v>
      </c>
      <c r="K47" s="65">
        <v>150</v>
      </c>
      <c r="L47" s="65">
        <v>161</v>
      </c>
      <c r="M47" s="65">
        <v>217</v>
      </c>
    </row>
    <row r="48" ht="18.75" customHeight="1"/>
    <row r="49" ht="18.75" customHeight="1"/>
    <row r="50" ht="18.75" customHeight="1"/>
    <row r="51" ht="18.75" customHeight="1">
      <c r="I51" s="209"/>
    </row>
    <row r="52" ht="18.75" customHeight="1">
      <c r="I52" s="209"/>
    </row>
    <row r="53" ht="18.75" customHeight="1">
      <c r="I53" s="209"/>
    </row>
    <row r="54" ht="18.75" customHeight="1">
      <c r="I54" s="209"/>
    </row>
    <row r="55" ht="18.75" customHeight="1">
      <c r="I55" s="209"/>
    </row>
    <row r="56" ht="18.75" customHeight="1">
      <c r="I56" s="209"/>
    </row>
    <row r="57" ht="18.75" customHeight="1">
      <c r="I57" s="209"/>
    </row>
    <row r="58" ht="18.75" customHeight="1">
      <c r="I58" s="209"/>
    </row>
    <row r="62" ht="15" customHeight="1"/>
  </sheetData>
  <mergeCells count="5">
    <mergeCell ref="B3:K3"/>
    <mergeCell ref="C16:H16"/>
    <mergeCell ref="C5:C6"/>
    <mergeCell ref="C38:C39"/>
    <mergeCell ref="C27:C28"/>
  </mergeCells>
  <printOptions/>
  <pageMargins left="0.7" right="0.7" top="0.75" bottom="0.75" header="0.3" footer="0.3"/>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V8"/>
  <sheetViews>
    <sheetView showGridLines="0" workbookViewId="0" topLeftCell="G1">
      <selection activeCell="V5" sqref="V5"/>
    </sheetView>
  </sheetViews>
  <sheetFormatPr defaultColWidth="9.140625" defaultRowHeight="15"/>
  <cols>
    <col min="1" max="1" width="8.57421875" style="0" customWidth="1"/>
    <col min="2" max="2" width="38.57421875" style="0" customWidth="1"/>
  </cols>
  <sheetData>
    <row r="1" ht="18.75" customHeight="1"/>
    <row r="2" ht="18.75" customHeight="1">
      <c r="B2" s="19" t="s">
        <v>464</v>
      </c>
    </row>
    <row r="3" ht="12.75" customHeight="1"/>
    <row r="4" spans="2:22" ht="18.75" customHeight="1">
      <c r="B4" s="114"/>
      <c r="C4" s="49" t="s">
        <v>1</v>
      </c>
      <c r="D4" s="49" t="s">
        <v>2</v>
      </c>
      <c r="E4" s="49" t="s">
        <v>3</v>
      </c>
      <c r="F4" s="49" t="s">
        <v>4</v>
      </c>
      <c r="G4" s="49" t="s">
        <v>5</v>
      </c>
      <c r="H4" s="49" t="s">
        <v>6</v>
      </c>
      <c r="I4" s="49" t="s">
        <v>7</v>
      </c>
      <c r="J4" s="49" t="s">
        <v>8</v>
      </c>
      <c r="K4" s="49" t="s">
        <v>9</v>
      </c>
      <c r="L4" s="49" t="s">
        <v>12</v>
      </c>
      <c r="M4" s="49" t="s">
        <v>13</v>
      </c>
      <c r="N4" s="49" t="s">
        <v>93</v>
      </c>
      <c r="O4" s="49" t="s">
        <v>94</v>
      </c>
      <c r="P4" s="49" t="s">
        <v>95</v>
      </c>
      <c r="Q4" s="49" t="s">
        <v>96</v>
      </c>
      <c r="R4" s="49" t="s">
        <v>414</v>
      </c>
      <c r="S4" s="49" t="s">
        <v>415</v>
      </c>
      <c r="T4" s="49" t="s">
        <v>416</v>
      </c>
      <c r="U4" s="49" t="s">
        <v>417</v>
      </c>
      <c r="V4" s="49" t="s">
        <v>418</v>
      </c>
    </row>
    <row r="5" spans="2:22" ht="18.75" customHeight="1">
      <c r="B5" s="114" t="s">
        <v>140</v>
      </c>
      <c r="C5" s="115">
        <v>159.66</v>
      </c>
      <c r="D5" s="115">
        <v>143.32000000000002</v>
      </c>
      <c r="E5" s="115">
        <v>178</v>
      </c>
      <c r="F5" s="115">
        <v>159</v>
      </c>
      <c r="G5" s="115">
        <v>164.11</v>
      </c>
      <c r="H5" s="115">
        <v>193.3</v>
      </c>
      <c r="I5" s="115">
        <v>177.6</v>
      </c>
      <c r="J5" s="115">
        <v>144.50000000000003</v>
      </c>
      <c r="K5" s="115">
        <v>155.1</v>
      </c>
      <c r="L5" s="115">
        <v>208.6</v>
      </c>
      <c r="M5" s="115">
        <v>310.8</v>
      </c>
      <c r="N5" s="182">
        <v>158.9</v>
      </c>
      <c r="O5" s="182">
        <v>201.4</v>
      </c>
      <c r="P5" s="182">
        <v>287</v>
      </c>
      <c r="Q5" s="182">
        <v>151.9</v>
      </c>
      <c r="R5" s="182">
        <v>139</v>
      </c>
      <c r="S5" s="182">
        <v>151.4</v>
      </c>
      <c r="T5" s="182">
        <v>131.7</v>
      </c>
      <c r="U5" s="182">
        <v>146.4</v>
      </c>
      <c r="V5" s="182">
        <v>119.9</v>
      </c>
    </row>
    <row r="6" spans="2:22" ht="18.75" customHeight="1">
      <c r="B6" s="114" t="s">
        <v>141</v>
      </c>
      <c r="C6" s="115">
        <v>6.22</v>
      </c>
      <c r="D6" s="115">
        <v>5.23</v>
      </c>
      <c r="E6" s="115">
        <v>15</v>
      </c>
      <c r="F6" s="115">
        <v>51.300000000000004</v>
      </c>
      <c r="G6" s="115">
        <v>42.2</v>
      </c>
      <c r="H6" s="115">
        <v>7.5200000000000005</v>
      </c>
      <c r="I6" s="115">
        <v>7.83</v>
      </c>
      <c r="J6" s="115">
        <v>2.43</v>
      </c>
      <c r="K6" s="115">
        <v>11.099999999999998</v>
      </c>
      <c r="L6" s="115">
        <v>8.899999999999999</v>
      </c>
      <c r="M6" s="115">
        <v>6.599999999999999</v>
      </c>
      <c r="N6" s="180">
        <v>10.7</v>
      </c>
      <c r="O6" s="180">
        <v>31.1</v>
      </c>
      <c r="P6" s="180">
        <v>2.7</v>
      </c>
      <c r="Q6" s="180">
        <v>1.6</v>
      </c>
      <c r="R6" s="180">
        <v>11.8</v>
      </c>
      <c r="S6" s="180">
        <v>21.4</v>
      </c>
      <c r="T6" s="180">
        <v>5.6</v>
      </c>
      <c r="U6" s="180">
        <v>3.3</v>
      </c>
      <c r="V6" s="180">
        <v>6.2</v>
      </c>
    </row>
    <row r="7" spans="2:22" ht="18.75" customHeight="1">
      <c r="B7" s="114" t="s">
        <v>142</v>
      </c>
      <c r="C7" s="115">
        <v>1.91</v>
      </c>
      <c r="D7" s="115">
        <v>0</v>
      </c>
      <c r="E7" s="115">
        <v>0</v>
      </c>
      <c r="F7" s="115">
        <v>0</v>
      </c>
      <c r="G7" s="115">
        <v>0</v>
      </c>
      <c r="H7" s="115">
        <v>0</v>
      </c>
      <c r="I7" s="115">
        <v>0</v>
      </c>
      <c r="J7" s="115">
        <v>0</v>
      </c>
      <c r="K7" s="115">
        <v>8.4</v>
      </c>
      <c r="L7" s="115">
        <v>0</v>
      </c>
      <c r="M7" s="115">
        <v>0</v>
      </c>
      <c r="N7" s="180">
        <v>0</v>
      </c>
      <c r="O7" s="180">
        <v>0</v>
      </c>
      <c r="P7" s="180">
        <v>0</v>
      </c>
      <c r="Q7" s="180">
        <v>0</v>
      </c>
      <c r="R7" s="180">
        <v>9.5</v>
      </c>
      <c r="S7" s="180">
        <v>15.8</v>
      </c>
      <c r="T7" s="180">
        <v>0</v>
      </c>
      <c r="U7" s="180">
        <v>0</v>
      </c>
      <c r="V7" s="180">
        <v>0</v>
      </c>
    </row>
    <row r="8" spans="2:22" ht="18.75" customHeight="1">
      <c r="B8" s="116" t="s">
        <v>143</v>
      </c>
      <c r="C8" s="117">
        <v>167.8</v>
      </c>
      <c r="D8" s="117">
        <v>148.55</v>
      </c>
      <c r="E8" s="117">
        <v>193</v>
      </c>
      <c r="F8" s="117">
        <v>210.2</v>
      </c>
      <c r="G8" s="117">
        <v>206.31</v>
      </c>
      <c r="H8" s="117">
        <v>200.79999999999998</v>
      </c>
      <c r="I8" s="117">
        <v>185.54000000000002</v>
      </c>
      <c r="J8" s="117">
        <v>147.85</v>
      </c>
      <c r="K8" s="117">
        <v>174.60000000000002</v>
      </c>
      <c r="L8" s="255">
        <f aca="true" t="shared" si="0" ref="L8:R8">SUM(L5:L7)</f>
        <v>217.5</v>
      </c>
      <c r="M8" s="255">
        <f t="shared" si="0"/>
        <v>317.40000000000003</v>
      </c>
      <c r="N8" s="255">
        <f t="shared" si="0"/>
        <v>169.6</v>
      </c>
      <c r="O8" s="255">
        <f t="shared" si="0"/>
        <v>232.5</v>
      </c>
      <c r="P8" s="255">
        <f t="shared" si="0"/>
        <v>289.7</v>
      </c>
      <c r="Q8" s="255">
        <f t="shared" si="0"/>
        <v>153.5</v>
      </c>
      <c r="R8" s="255">
        <f t="shared" si="0"/>
        <v>160.3</v>
      </c>
      <c r="S8" s="255">
        <v>188.6</v>
      </c>
      <c r="T8" s="255">
        <v>137.3</v>
      </c>
      <c r="U8" s="255">
        <v>149.7</v>
      </c>
      <c r="V8" s="255">
        <v>126.1</v>
      </c>
    </row>
    <row r="9" ht="18.75" customHeight="1"/>
    <row r="10" ht="18.75" customHeight="1"/>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M45"/>
  <sheetViews>
    <sheetView showGridLines="0" workbookViewId="0" topLeftCell="A1">
      <selection activeCell="I24" sqref="I24"/>
    </sheetView>
  </sheetViews>
  <sheetFormatPr defaultColWidth="9.140625" defaultRowHeight="15"/>
  <cols>
    <col min="1" max="1" width="9.140625" style="2" customWidth="1"/>
    <col min="2" max="2" width="33.28125" style="2" customWidth="1"/>
    <col min="3" max="3" width="9.140625" style="2" customWidth="1"/>
    <col min="4" max="13" width="10.8515625" style="2" customWidth="1"/>
    <col min="14" max="16384" width="9.140625" style="2" customWidth="1"/>
  </cols>
  <sheetData>
    <row r="2" spans="2:3" s="8" customFormat="1" ht="15.75">
      <c r="B2" s="3" t="s">
        <v>341</v>
      </c>
      <c r="C2" s="1"/>
    </row>
    <row r="3" spans="2:13" ht="33.75" customHeight="1">
      <c r="B3" s="284" t="s">
        <v>463</v>
      </c>
      <c r="C3" s="284"/>
      <c r="D3" s="284"/>
      <c r="E3" s="284"/>
      <c r="F3" s="284"/>
      <c r="G3" s="284"/>
      <c r="H3" s="284"/>
      <c r="I3" s="284"/>
      <c r="J3" s="284"/>
      <c r="L3" s="5"/>
      <c r="M3" s="5"/>
    </row>
    <row r="4" spans="2:13" ht="15.75" customHeight="1">
      <c r="B4" s="258"/>
      <c r="C4" s="258"/>
      <c r="D4" s="258"/>
      <c r="E4" s="258"/>
      <c r="F4" s="258"/>
      <c r="G4" s="258"/>
      <c r="H4" s="258"/>
      <c r="I4" s="258"/>
      <c r="J4" s="258"/>
      <c r="L4" s="5"/>
      <c r="M4" s="5"/>
    </row>
    <row r="5" spans="1:8" ht="18.75" customHeight="1">
      <c r="A5"/>
      <c r="B5"/>
      <c r="C5" s="288" t="s">
        <v>435</v>
      </c>
      <c r="D5" s="6"/>
      <c r="E5"/>
      <c r="F5"/>
      <c r="G5"/>
      <c r="H5"/>
    </row>
    <row r="6" spans="1:8" ht="18.75" customHeight="1">
      <c r="A6"/>
      <c r="B6" s="84" t="s">
        <v>36</v>
      </c>
      <c r="C6" s="288"/>
      <c r="D6" s="88" t="s">
        <v>426</v>
      </c>
      <c r="E6" s="88" t="s">
        <v>427</v>
      </c>
      <c r="F6" s="88" t="s">
        <v>428</v>
      </c>
      <c r="G6" s="88" t="s">
        <v>429</v>
      </c>
      <c r="H6" s="88" t="s">
        <v>430</v>
      </c>
    </row>
    <row r="7" spans="1:8" ht="18.75" customHeight="1">
      <c r="A7"/>
      <c r="B7" s="85" t="s">
        <v>425</v>
      </c>
      <c r="C7" s="259">
        <v>0.15</v>
      </c>
      <c r="D7" s="275">
        <v>0.024</v>
      </c>
      <c r="E7" s="276">
        <v>0.114</v>
      </c>
      <c r="F7" s="276">
        <v>0.41</v>
      </c>
      <c r="G7" s="276">
        <v>0.103</v>
      </c>
      <c r="H7" s="276">
        <v>0.19</v>
      </c>
    </row>
    <row r="8" spans="1:8" ht="18.75" customHeight="1">
      <c r="A8"/>
      <c r="B8" s="85" t="s">
        <v>432</v>
      </c>
      <c r="C8" s="259">
        <v>1.3</v>
      </c>
      <c r="D8" s="275">
        <v>1.038</v>
      </c>
      <c r="E8" s="276">
        <v>1.115</v>
      </c>
      <c r="F8" s="276">
        <v>1.06</v>
      </c>
      <c r="G8" s="276">
        <v>0.949</v>
      </c>
      <c r="H8" s="276">
        <v>0.78</v>
      </c>
    </row>
    <row r="9" spans="1:8" ht="18.75" customHeight="1">
      <c r="A9"/>
      <c r="B9" s="85" t="s">
        <v>434</v>
      </c>
      <c r="C9" s="259">
        <v>1.85</v>
      </c>
      <c r="D9" s="275">
        <v>1.482</v>
      </c>
      <c r="E9" s="276">
        <v>1.712</v>
      </c>
      <c r="F9" s="276">
        <v>1.48</v>
      </c>
      <c r="G9" s="276">
        <v>1.46</v>
      </c>
      <c r="H9" s="276">
        <v>1.17</v>
      </c>
    </row>
    <row r="10" spans="1:8" ht="18.75" customHeight="1">
      <c r="A10"/>
      <c r="B10" s="85" t="s">
        <v>433</v>
      </c>
      <c r="C10" s="259">
        <v>1.95</v>
      </c>
      <c r="D10" s="275">
        <v>1.7</v>
      </c>
      <c r="E10" s="276">
        <v>1.428</v>
      </c>
      <c r="F10" s="276">
        <v>1.2</v>
      </c>
      <c r="G10" s="276">
        <v>1.682</v>
      </c>
      <c r="H10" s="276">
        <v>1.32</v>
      </c>
    </row>
    <row r="11" spans="1:8" ht="18.75" customHeight="1">
      <c r="A11"/>
      <c r="B11" s="87" t="s">
        <v>37</v>
      </c>
      <c r="C11" s="259"/>
      <c r="D11" s="277">
        <v>1.201</v>
      </c>
      <c r="E11" s="278">
        <v>1.244</v>
      </c>
      <c r="F11" s="278">
        <v>1.14</v>
      </c>
      <c r="G11" s="278">
        <v>1.131</v>
      </c>
      <c r="H11" s="278">
        <v>0.91</v>
      </c>
    </row>
    <row r="12" spans="1:8" ht="18.75" customHeight="1">
      <c r="A12"/>
      <c r="B12"/>
      <c r="C12"/>
      <c r="D12"/>
      <c r="E12"/>
      <c r="F12"/>
      <c r="G12"/>
      <c r="H12"/>
    </row>
    <row r="13" spans="1:8" ht="18.75" customHeight="1">
      <c r="A13"/>
      <c r="B13"/>
      <c r="C13"/>
      <c r="D13"/>
      <c r="E13"/>
      <c r="F13"/>
      <c r="G13"/>
      <c r="H13"/>
    </row>
    <row r="14" spans="1:8" ht="18.75" customHeight="1">
      <c r="A14"/>
      <c r="B14"/>
      <c r="C14" s="285" t="s">
        <v>413</v>
      </c>
      <c r="D14" s="286"/>
      <c r="E14" s="286"/>
      <c r="F14" s="286"/>
      <c r="G14" s="286"/>
      <c r="H14" s="287"/>
    </row>
    <row r="15" spans="1:8" ht="18.75" customHeight="1">
      <c r="A15"/>
      <c r="B15" s="84" t="s">
        <v>36</v>
      </c>
      <c r="C15" s="259"/>
      <c r="D15" s="88" t="s">
        <v>414</v>
      </c>
      <c r="E15" s="88" t="s">
        <v>415</v>
      </c>
      <c r="F15" s="88" t="s">
        <v>416</v>
      </c>
      <c r="G15" s="88" t="s">
        <v>417</v>
      </c>
      <c r="H15" s="88" t="s">
        <v>418</v>
      </c>
    </row>
    <row r="16" spans="1:8" ht="18.75" customHeight="1">
      <c r="A16"/>
      <c r="B16" s="85" t="s">
        <v>74</v>
      </c>
      <c r="C16" s="259" t="s">
        <v>61</v>
      </c>
      <c r="D16" s="275">
        <v>0.024</v>
      </c>
      <c r="E16" s="276">
        <v>0.114</v>
      </c>
      <c r="F16" s="276">
        <v>0.407</v>
      </c>
      <c r="G16" s="276">
        <v>0.1</v>
      </c>
      <c r="H16" s="276">
        <v>0.19</v>
      </c>
    </row>
    <row r="17" spans="1:8" ht="18.75" customHeight="1">
      <c r="A17"/>
      <c r="B17" s="85" t="s">
        <v>75</v>
      </c>
      <c r="C17" s="259" t="s">
        <v>61</v>
      </c>
      <c r="D17" s="275">
        <v>1.106</v>
      </c>
      <c r="E17" s="276">
        <v>1.145</v>
      </c>
      <c r="F17" s="276">
        <v>1.07</v>
      </c>
      <c r="G17" s="276">
        <v>0.97</v>
      </c>
      <c r="H17" s="276">
        <v>0.8</v>
      </c>
    </row>
    <row r="18" spans="1:8" ht="18.75" customHeight="1">
      <c r="A18"/>
      <c r="B18" s="85" t="s">
        <v>76</v>
      </c>
      <c r="C18" s="259" t="s">
        <v>61</v>
      </c>
      <c r="D18" s="275">
        <v>1.503</v>
      </c>
      <c r="E18" s="276">
        <v>1.404</v>
      </c>
      <c r="F18" s="276">
        <v>0.986</v>
      </c>
      <c r="G18" s="276">
        <v>1.27</v>
      </c>
      <c r="H18" s="276">
        <v>0.98</v>
      </c>
    </row>
    <row r="19" spans="1:8" ht="18.75" customHeight="1">
      <c r="A19"/>
      <c r="B19" s="86" t="s">
        <v>77</v>
      </c>
      <c r="C19" s="259" t="s">
        <v>61</v>
      </c>
      <c r="D19" s="275">
        <v>1.725</v>
      </c>
      <c r="E19" s="276">
        <v>1.919</v>
      </c>
      <c r="F19" s="276">
        <v>1.363</v>
      </c>
      <c r="G19" s="276">
        <v>1.72</v>
      </c>
      <c r="H19" s="276">
        <v>1.16</v>
      </c>
    </row>
    <row r="20" spans="1:8" ht="18.75" customHeight="1">
      <c r="A20"/>
      <c r="B20" s="86" t="s">
        <v>78</v>
      </c>
      <c r="C20" s="259" t="s">
        <v>61</v>
      </c>
      <c r="D20" s="275">
        <v>1.629</v>
      </c>
      <c r="E20" s="276">
        <v>1.074</v>
      </c>
      <c r="F20" s="276">
        <v>1.618</v>
      </c>
      <c r="G20" s="276">
        <v>1.26</v>
      </c>
      <c r="H20" s="276">
        <v>1.03</v>
      </c>
    </row>
    <row r="21" spans="1:8" ht="18.75" customHeight="1">
      <c r="A21"/>
      <c r="B21" s="85" t="s">
        <v>79</v>
      </c>
      <c r="C21" s="259" t="s">
        <v>61</v>
      </c>
      <c r="D21" s="275">
        <v>1.43</v>
      </c>
      <c r="E21" s="276">
        <v>1.175</v>
      </c>
      <c r="F21" s="276">
        <v>2.057</v>
      </c>
      <c r="G21" s="276">
        <v>1.86</v>
      </c>
      <c r="H21" s="276">
        <v>2.03</v>
      </c>
    </row>
    <row r="22" spans="1:8" ht="18.75" customHeight="1">
      <c r="A22"/>
      <c r="B22" s="85" t="s">
        <v>80</v>
      </c>
      <c r="C22" s="259" t="s">
        <v>61</v>
      </c>
      <c r="D22" s="275">
        <v>4.297</v>
      </c>
      <c r="E22" s="276">
        <v>2.918</v>
      </c>
      <c r="F22" s="276">
        <v>0.912</v>
      </c>
      <c r="G22" s="276">
        <v>4.73</v>
      </c>
      <c r="H22" s="276">
        <v>3.28</v>
      </c>
    </row>
    <row r="23" spans="1:8" ht="18.75" customHeight="1">
      <c r="A23"/>
      <c r="B23" s="87" t="s">
        <v>37</v>
      </c>
      <c r="C23" s="259" t="s">
        <v>61</v>
      </c>
      <c r="D23" s="263" t="s">
        <v>61</v>
      </c>
      <c r="E23" s="263" t="s">
        <v>61</v>
      </c>
      <c r="F23" s="263" t="s">
        <v>61</v>
      </c>
      <c r="G23" s="263" t="s">
        <v>61</v>
      </c>
      <c r="H23" s="263" t="s">
        <v>61</v>
      </c>
    </row>
    <row r="24" ht="18.75" customHeight="1">
      <c r="A24"/>
    </row>
    <row r="25" spans="3:4" ht="18.75" customHeight="1">
      <c r="C25" s="291" t="s">
        <v>60</v>
      </c>
      <c r="D25" s="5"/>
    </row>
    <row r="26" spans="2:8" ht="18.75" customHeight="1">
      <c r="B26" s="71" t="s">
        <v>36</v>
      </c>
      <c r="C26" s="291"/>
      <c r="D26" s="76" t="s">
        <v>13</v>
      </c>
      <c r="E26" s="77" t="s">
        <v>93</v>
      </c>
      <c r="F26" s="77" t="s">
        <v>94</v>
      </c>
      <c r="G26" s="77" t="s">
        <v>95</v>
      </c>
      <c r="H26" s="77" t="s">
        <v>96</v>
      </c>
    </row>
    <row r="27" spans="2:8" ht="18.75" customHeight="1">
      <c r="B27" s="72" t="s">
        <v>81</v>
      </c>
      <c r="C27" s="80">
        <v>0.25</v>
      </c>
      <c r="D27" s="78">
        <v>0.14</v>
      </c>
      <c r="E27" s="110">
        <v>0.141</v>
      </c>
      <c r="F27" s="110">
        <v>0.16</v>
      </c>
      <c r="G27" s="110">
        <v>0.115</v>
      </c>
      <c r="H27" s="110">
        <v>0.151</v>
      </c>
    </row>
    <row r="28" spans="2:8" ht="18.75" customHeight="1">
      <c r="B28" s="72" t="s">
        <v>75</v>
      </c>
      <c r="C28" s="80">
        <v>1.45</v>
      </c>
      <c r="D28" s="245">
        <v>1.79</v>
      </c>
      <c r="E28" s="110">
        <v>1.208</v>
      </c>
      <c r="F28" s="110">
        <v>1.45</v>
      </c>
      <c r="G28" s="246">
        <v>1.719</v>
      </c>
      <c r="H28" s="110">
        <v>1.121</v>
      </c>
    </row>
    <row r="29" spans="2:8" ht="18.75" customHeight="1">
      <c r="B29" s="72" t="s">
        <v>76</v>
      </c>
      <c r="C29" s="80">
        <v>1.8</v>
      </c>
      <c r="D29" s="245">
        <v>2.74</v>
      </c>
      <c r="E29" s="110">
        <v>1.609</v>
      </c>
      <c r="F29" s="110">
        <v>1.59</v>
      </c>
      <c r="G29" s="110">
        <v>1.593</v>
      </c>
      <c r="H29" s="110">
        <v>1.361</v>
      </c>
    </row>
    <row r="30" spans="2:8" ht="15">
      <c r="B30" s="73" t="s">
        <v>77</v>
      </c>
      <c r="C30" s="80">
        <v>2.8</v>
      </c>
      <c r="D30" s="245">
        <v>3.29</v>
      </c>
      <c r="E30" s="110">
        <v>2.525</v>
      </c>
      <c r="F30" s="110">
        <v>2.27</v>
      </c>
      <c r="G30" s="246">
        <v>2.901</v>
      </c>
      <c r="H30" s="110">
        <v>1.575</v>
      </c>
    </row>
    <row r="31" spans="2:8" ht="15">
      <c r="B31" s="73" t="s">
        <v>78</v>
      </c>
      <c r="C31" s="80">
        <v>2.3</v>
      </c>
      <c r="D31" s="245">
        <v>2.72</v>
      </c>
      <c r="E31" s="110">
        <v>1.711</v>
      </c>
      <c r="F31" s="110">
        <v>1.61</v>
      </c>
      <c r="G31" s="110">
        <v>1.691</v>
      </c>
      <c r="H31" s="110">
        <v>1.432</v>
      </c>
    </row>
    <row r="32" spans="2:8" ht="15">
      <c r="B32" s="72" t="s">
        <v>79</v>
      </c>
      <c r="C32" s="80">
        <v>2.5</v>
      </c>
      <c r="D32" s="78">
        <v>1.67</v>
      </c>
      <c r="E32" s="110">
        <v>2.012</v>
      </c>
      <c r="F32" s="246">
        <v>2.56</v>
      </c>
      <c r="G32" s="110">
        <v>2.445</v>
      </c>
      <c r="H32" s="110">
        <v>1.667</v>
      </c>
    </row>
    <row r="33" spans="2:8" ht="15">
      <c r="B33" s="72" t="s">
        <v>80</v>
      </c>
      <c r="C33" s="80" t="s">
        <v>24</v>
      </c>
      <c r="D33" s="78">
        <v>2.45</v>
      </c>
      <c r="E33" s="110">
        <v>2.346</v>
      </c>
      <c r="F33" s="110">
        <v>3.97</v>
      </c>
      <c r="G33" s="110">
        <v>2.851</v>
      </c>
      <c r="H33" s="110">
        <v>3.177</v>
      </c>
    </row>
    <row r="34" spans="2:8" ht="15">
      <c r="B34" s="74" t="s">
        <v>37</v>
      </c>
      <c r="C34" s="80">
        <v>1.68</v>
      </c>
      <c r="D34" s="247">
        <v>2.05</v>
      </c>
      <c r="E34" s="181">
        <v>1.404</v>
      </c>
      <c r="F34" s="181">
        <v>1.57</v>
      </c>
      <c r="G34" s="248">
        <v>1.828</v>
      </c>
      <c r="H34" s="181">
        <v>1.228</v>
      </c>
    </row>
    <row r="37" spans="2:13" ht="15">
      <c r="B37" s="71" t="s">
        <v>36</v>
      </c>
      <c r="C37" s="91" t="s">
        <v>73</v>
      </c>
      <c r="D37" s="75" t="s">
        <v>1</v>
      </c>
      <c r="E37" s="75" t="s">
        <v>2</v>
      </c>
      <c r="F37" s="75" t="s">
        <v>3</v>
      </c>
      <c r="G37" s="75" t="s">
        <v>4</v>
      </c>
      <c r="H37" s="75" t="s">
        <v>5</v>
      </c>
      <c r="I37" s="75" t="s">
        <v>6</v>
      </c>
      <c r="J37" s="75" t="s">
        <v>7</v>
      </c>
      <c r="K37" s="75" t="s">
        <v>8</v>
      </c>
      <c r="L37" s="75" t="s">
        <v>9</v>
      </c>
      <c r="M37" s="75" t="s">
        <v>12</v>
      </c>
    </row>
    <row r="38" spans="2:13" ht="15">
      <c r="B38" s="72" t="s">
        <v>81</v>
      </c>
      <c r="C38" s="47">
        <v>0.3</v>
      </c>
      <c r="D38" s="78">
        <v>0.62</v>
      </c>
      <c r="E38" s="78">
        <v>0.09</v>
      </c>
      <c r="F38" s="78">
        <v>0.22</v>
      </c>
      <c r="G38" s="78">
        <v>0.27</v>
      </c>
      <c r="H38" s="78">
        <v>0.22</v>
      </c>
      <c r="I38" s="78">
        <v>0.2</v>
      </c>
      <c r="J38" s="78">
        <v>0.08</v>
      </c>
      <c r="K38" s="78">
        <v>0.13</v>
      </c>
      <c r="L38" s="78">
        <v>0.19</v>
      </c>
      <c r="M38" s="78">
        <v>0.02</v>
      </c>
    </row>
    <row r="39" spans="2:13" ht="15">
      <c r="B39" s="72" t="s">
        <v>75</v>
      </c>
      <c r="C39" s="47">
        <v>1.4</v>
      </c>
      <c r="D39" s="78">
        <v>1.32</v>
      </c>
      <c r="E39" s="78">
        <v>1.38</v>
      </c>
      <c r="F39" s="78">
        <v>1.56</v>
      </c>
      <c r="G39" s="78">
        <v>1.46</v>
      </c>
      <c r="H39" s="78">
        <v>1.32</v>
      </c>
      <c r="I39" s="78">
        <v>1.61</v>
      </c>
      <c r="J39" s="78">
        <v>1.47</v>
      </c>
      <c r="K39" s="78">
        <v>1.23</v>
      </c>
      <c r="L39" s="78">
        <v>1.26</v>
      </c>
      <c r="M39" s="78">
        <v>1.56</v>
      </c>
    </row>
    <row r="40" spans="2:13" ht="15">
      <c r="B40" s="72" t="s">
        <v>76</v>
      </c>
      <c r="C40" s="47">
        <v>2.1</v>
      </c>
      <c r="D40" s="78">
        <v>2.25</v>
      </c>
      <c r="E40" s="78">
        <v>1.84</v>
      </c>
      <c r="F40" s="78">
        <v>2.42</v>
      </c>
      <c r="G40" s="78">
        <v>1.72</v>
      </c>
      <c r="H40" s="78">
        <v>2.9</v>
      </c>
      <c r="I40" s="78">
        <v>1.64</v>
      </c>
      <c r="J40" s="78">
        <v>2.02</v>
      </c>
      <c r="K40" s="78">
        <v>1.49</v>
      </c>
      <c r="L40" s="78">
        <v>1.84</v>
      </c>
      <c r="M40" s="78">
        <v>2.28</v>
      </c>
    </row>
    <row r="41" spans="2:13" ht="15">
      <c r="B41" s="73" t="s">
        <v>77</v>
      </c>
      <c r="C41" s="47">
        <v>3.3</v>
      </c>
      <c r="D41" s="78">
        <v>2.81</v>
      </c>
      <c r="E41" s="78">
        <v>3.04</v>
      </c>
      <c r="F41" s="78">
        <v>3.43</v>
      </c>
      <c r="G41" s="78">
        <v>3.73</v>
      </c>
      <c r="H41" s="78">
        <v>3.4</v>
      </c>
      <c r="I41" s="78">
        <v>3.72</v>
      </c>
      <c r="J41" s="78">
        <v>2.59</v>
      </c>
      <c r="K41" s="78">
        <v>2.39</v>
      </c>
      <c r="L41" s="78">
        <v>3.11</v>
      </c>
      <c r="M41" s="78">
        <v>3.49</v>
      </c>
    </row>
    <row r="42" spans="2:13" ht="15">
      <c r="B42" s="73" t="s">
        <v>78</v>
      </c>
      <c r="C42" s="47">
        <v>2.5</v>
      </c>
      <c r="D42" s="78">
        <v>3.37</v>
      </c>
      <c r="E42" s="78">
        <v>2.9</v>
      </c>
      <c r="F42" s="78">
        <v>2.24</v>
      </c>
      <c r="G42" s="78">
        <v>2.1</v>
      </c>
      <c r="H42" s="78">
        <v>2.71</v>
      </c>
      <c r="I42" s="78">
        <v>3.31</v>
      </c>
      <c r="J42" s="78">
        <v>2.3</v>
      </c>
      <c r="K42" s="78">
        <v>1.99</v>
      </c>
      <c r="L42" s="78">
        <v>2.49</v>
      </c>
      <c r="M42" s="78">
        <v>2.52</v>
      </c>
    </row>
    <row r="43" spans="2:13" ht="15">
      <c r="B43" s="72" t="s">
        <v>79</v>
      </c>
      <c r="C43" s="47">
        <v>2.7</v>
      </c>
      <c r="D43" s="78">
        <v>3.61</v>
      </c>
      <c r="E43" s="78">
        <v>2.06</v>
      </c>
      <c r="F43" s="78">
        <v>2.07</v>
      </c>
      <c r="G43" s="78">
        <v>2.08</v>
      </c>
      <c r="H43" s="78">
        <v>2.35</v>
      </c>
      <c r="I43" s="78">
        <v>2.36</v>
      </c>
      <c r="J43" s="78">
        <v>3.78</v>
      </c>
      <c r="K43" s="78">
        <v>2.65</v>
      </c>
      <c r="L43" s="78">
        <v>1.86</v>
      </c>
      <c r="M43" s="78">
        <v>2.54</v>
      </c>
    </row>
    <row r="44" spans="2:13" ht="15">
      <c r="B44" s="72" t="s">
        <v>80</v>
      </c>
      <c r="C44" s="47" t="s">
        <v>24</v>
      </c>
      <c r="D44" s="78">
        <v>3.83</v>
      </c>
      <c r="E44" s="78">
        <v>9.83</v>
      </c>
      <c r="F44" s="78">
        <v>8.93</v>
      </c>
      <c r="G44" s="78">
        <v>13.74</v>
      </c>
      <c r="H44" s="78">
        <v>3.04</v>
      </c>
      <c r="I44" s="78">
        <v>9.34</v>
      </c>
      <c r="J44" s="78">
        <v>7.33</v>
      </c>
      <c r="K44" s="78">
        <v>7.85</v>
      </c>
      <c r="L44" s="78">
        <v>2.95</v>
      </c>
      <c r="M44" s="78">
        <v>4.89</v>
      </c>
    </row>
    <row r="45" spans="2:13" ht="15">
      <c r="B45" s="74" t="s">
        <v>37</v>
      </c>
      <c r="C45" s="47"/>
      <c r="D45" s="47">
        <v>1.69</v>
      </c>
      <c r="E45" s="47">
        <v>1.64</v>
      </c>
      <c r="F45" s="47">
        <v>1.84</v>
      </c>
      <c r="G45" s="47">
        <v>1.69</v>
      </c>
      <c r="H45" s="47">
        <v>1.71</v>
      </c>
      <c r="I45" s="47">
        <v>1.85</v>
      </c>
      <c r="J45" s="47">
        <v>1.75</v>
      </c>
      <c r="K45" s="47">
        <v>1.45</v>
      </c>
      <c r="L45" s="47">
        <v>1.53</v>
      </c>
      <c r="M45" s="47">
        <v>1.85</v>
      </c>
    </row>
  </sheetData>
  <mergeCells count="4">
    <mergeCell ref="B3:J3"/>
    <mergeCell ref="C25:C26"/>
    <mergeCell ref="C5:C6"/>
    <mergeCell ref="C14:H14"/>
  </mergeCells>
  <printOptions/>
  <pageMargins left="0.7" right="0.7" top="0.75" bottom="0.75" header="0.3" footer="0.3"/>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R18"/>
  <sheetViews>
    <sheetView showGridLines="0" zoomScale="90" zoomScaleNormal="90" workbookViewId="0" topLeftCell="A1">
      <selection activeCell="G4" sqref="G4"/>
    </sheetView>
  </sheetViews>
  <sheetFormatPr defaultColWidth="9.140625" defaultRowHeight="15"/>
  <cols>
    <col min="1" max="1" width="9.140625" style="2" customWidth="1"/>
    <col min="2" max="2" width="39.57421875" style="2" customWidth="1"/>
    <col min="3" max="6" width="9.7109375" style="2" customWidth="1"/>
    <col min="7" max="7" width="10.28125" style="2" customWidth="1"/>
    <col min="8" max="16384" width="9.140625" style="2" customWidth="1"/>
  </cols>
  <sheetData>
    <row r="1" ht="18.75" customHeight="1"/>
    <row r="2" ht="18.75" customHeight="1">
      <c r="B2" s="3" t="s">
        <v>422</v>
      </c>
    </row>
    <row r="3" ht="18.75" customHeight="1"/>
    <row r="4" spans="2:7" ht="18.75" customHeight="1">
      <c r="B4" s="49" t="s">
        <v>121</v>
      </c>
      <c r="C4" s="49" t="s">
        <v>414</v>
      </c>
      <c r="D4" s="49" t="s">
        <v>415</v>
      </c>
      <c r="E4" s="49" t="s">
        <v>416</v>
      </c>
      <c r="F4" s="49" t="s">
        <v>417</v>
      </c>
      <c r="G4" s="49" t="s">
        <v>418</v>
      </c>
    </row>
    <row r="5" spans="2:7" ht="18.75" customHeight="1">
      <c r="B5" s="50" t="s">
        <v>438</v>
      </c>
      <c r="C5" s="182">
        <v>139</v>
      </c>
      <c r="D5" s="54">
        <v>151.4</v>
      </c>
      <c r="E5" s="54">
        <v>131.7</v>
      </c>
      <c r="F5" s="54">
        <v>146.4</v>
      </c>
      <c r="G5" s="54">
        <v>119.9</v>
      </c>
    </row>
    <row r="6" spans="2:7" ht="18.75" customHeight="1">
      <c r="B6" s="50" t="s">
        <v>451</v>
      </c>
      <c r="C6" s="54">
        <v>1</v>
      </c>
      <c r="D6" s="54">
        <v>9</v>
      </c>
      <c r="E6" s="54">
        <v>0</v>
      </c>
      <c r="F6" s="54">
        <v>4</v>
      </c>
      <c r="G6" s="54">
        <v>3</v>
      </c>
    </row>
    <row r="7" spans="2:7" ht="18.75" customHeight="1">
      <c r="B7" s="50" t="s">
        <v>452</v>
      </c>
      <c r="C7" s="182">
        <v>8.7</v>
      </c>
      <c r="D7" s="54">
        <v>329.5</v>
      </c>
      <c r="E7" s="54">
        <v>0</v>
      </c>
      <c r="F7" s="54">
        <v>49.4</v>
      </c>
      <c r="G7" s="54">
        <v>29.9</v>
      </c>
    </row>
    <row r="8" spans="2:7" ht="18.75" customHeight="1">
      <c r="B8" s="50" t="s">
        <v>437</v>
      </c>
      <c r="C8" s="54">
        <v>147.7</v>
      </c>
      <c r="D8" s="54">
        <v>480.9</v>
      </c>
      <c r="E8" s="54">
        <v>131.7</v>
      </c>
      <c r="F8" s="54">
        <v>195.8</v>
      </c>
      <c r="G8" s="54">
        <v>149.8</v>
      </c>
    </row>
    <row r="9" ht="18.75" customHeight="1">
      <c r="B9" s="265" t="s">
        <v>436</v>
      </c>
    </row>
    <row r="10" ht="18.75" customHeight="1">
      <c r="J10" s="279"/>
    </row>
    <row r="11" ht="19.5" customHeight="1"/>
    <row r="12" spans="2:18" ht="19.5" customHeight="1">
      <c r="B12" s="49" t="s">
        <v>121</v>
      </c>
      <c r="C12" s="49" t="s">
        <v>1</v>
      </c>
      <c r="D12" s="49" t="s">
        <v>2</v>
      </c>
      <c r="E12" s="49" t="s">
        <v>3</v>
      </c>
      <c r="F12" s="49" t="s">
        <v>4</v>
      </c>
      <c r="G12" s="49" t="s">
        <v>5</v>
      </c>
      <c r="H12" s="49" t="s">
        <v>6</v>
      </c>
      <c r="I12" s="49" t="s">
        <v>7</v>
      </c>
      <c r="J12" s="49" t="s">
        <v>8</v>
      </c>
      <c r="K12" s="49" t="s">
        <v>9</v>
      </c>
      <c r="L12" s="49" t="s">
        <v>12</v>
      </c>
      <c r="M12" s="49" t="s">
        <v>13</v>
      </c>
      <c r="N12" s="49" t="s">
        <v>93</v>
      </c>
      <c r="O12" s="49" t="s">
        <v>94</v>
      </c>
      <c r="P12" s="49" t="s">
        <v>95</v>
      </c>
      <c r="Q12" s="49" t="s">
        <v>96</v>
      </c>
      <c r="R12" s="49" t="s">
        <v>414</v>
      </c>
    </row>
    <row r="13" spans="2:18" ht="19.5" customHeight="1">
      <c r="B13" s="50" t="s">
        <v>370</v>
      </c>
      <c r="C13" s="54">
        <v>158.9</v>
      </c>
      <c r="D13" s="54">
        <v>142.9</v>
      </c>
      <c r="E13" s="54">
        <v>179</v>
      </c>
      <c r="F13" s="54">
        <v>158.8</v>
      </c>
      <c r="G13" s="54">
        <v>164.2</v>
      </c>
      <c r="H13" s="54">
        <v>193.3</v>
      </c>
      <c r="I13" s="54">
        <v>177.6</v>
      </c>
      <c r="J13" s="54">
        <v>144.5</v>
      </c>
      <c r="K13" s="54">
        <v>155.1</v>
      </c>
      <c r="L13" s="54">
        <v>208.6</v>
      </c>
      <c r="M13" s="54">
        <v>310.8</v>
      </c>
      <c r="N13" s="182">
        <v>158.9</v>
      </c>
      <c r="O13" s="182">
        <v>201.3</v>
      </c>
      <c r="P13" s="182">
        <v>287</v>
      </c>
      <c r="Q13" s="182">
        <v>151.9</v>
      </c>
      <c r="R13" s="182"/>
    </row>
    <row r="14" spans="2:18" ht="19.5" customHeight="1">
      <c r="B14" s="50" t="s">
        <v>122</v>
      </c>
      <c r="C14" s="54">
        <v>2</v>
      </c>
      <c r="D14" s="54">
        <v>2</v>
      </c>
      <c r="E14" s="54">
        <v>6</v>
      </c>
      <c r="F14" s="54">
        <v>3</v>
      </c>
      <c r="G14" s="54">
        <v>3</v>
      </c>
      <c r="H14" s="54">
        <v>7</v>
      </c>
      <c r="I14" s="54">
        <v>7</v>
      </c>
      <c r="J14" s="54">
        <v>2</v>
      </c>
      <c r="K14" s="54">
        <v>4</v>
      </c>
      <c r="L14" s="54">
        <v>10</v>
      </c>
      <c r="M14" s="54">
        <v>7</v>
      </c>
      <c r="N14" s="54">
        <v>3</v>
      </c>
      <c r="O14" s="54">
        <v>5</v>
      </c>
      <c r="P14" s="54">
        <v>7</v>
      </c>
      <c r="Q14" s="54">
        <v>3</v>
      </c>
      <c r="R14" s="54"/>
    </row>
    <row r="15" spans="2:18" ht="19.5" customHeight="1">
      <c r="B15" s="50" t="s">
        <v>123</v>
      </c>
      <c r="C15" s="54">
        <v>12.4</v>
      </c>
      <c r="D15" s="54">
        <v>16.6</v>
      </c>
      <c r="E15" s="54">
        <v>50.9</v>
      </c>
      <c r="F15" s="54">
        <v>15.1</v>
      </c>
      <c r="G15" s="54">
        <v>26.8</v>
      </c>
      <c r="H15" s="54">
        <v>57.7</v>
      </c>
      <c r="I15" s="54">
        <v>37.7</v>
      </c>
      <c r="J15" s="54">
        <v>13</v>
      </c>
      <c r="K15" s="54">
        <v>31.9</v>
      </c>
      <c r="L15" s="54">
        <v>58.2</v>
      </c>
      <c r="M15" s="113">
        <v>173</v>
      </c>
      <c r="N15" s="182">
        <v>31.1</v>
      </c>
      <c r="O15" s="182">
        <v>64</v>
      </c>
      <c r="P15" s="182">
        <v>132.1</v>
      </c>
      <c r="Q15" s="182">
        <v>33.4</v>
      </c>
      <c r="R15" s="182"/>
    </row>
    <row r="16" spans="2:18" ht="19.5" customHeight="1">
      <c r="B16" s="50" t="s">
        <v>124</v>
      </c>
      <c r="C16" s="54">
        <v>146.5</v>
      </c>
      <c r="D16" s="54">
        <v>126.3</v>
      </c>
      <c r="E16" s="54">
        <v>128.1</v>
      </c>
      <c r="F16" s="54">
        <v>143.7</v>
      </c>
      <c r="G16" s="54">
        <v>137.4</v>
      </c>
      <c r="H16" s="54">
        <v>135.6</v>
      </c>
      <c r="I16" s="54">
        <v>139.9</v>
      </c>
      <c r="J16" s="54">
        <v>131.5</v>
      </c>
      <c r="K16" s="54">
        <v>123.2</v>
      </c>
      <c r="L16" s="54">
        <v>150.4</v>
      </c>
      <c r="M16" s="54">
        <f>M13-M15</f>
        <v>137.8</v>
      </c>
      <c r="N16" s="54">
        <f>N13-N15</f>
        <v>127.80000000000001</v>
      </c>
      <c r="O16" s="54">
        <f>O13-O15</f>
        <v>137.3</v>
      </c>
      <c r="P16" s="54">
        <f>P13-P15</f>
        <v>154.9</v>
      </c>
      <c r="Q16" s="54">
        <f>Q13-Q15</f>
        <v>118.5</v>
      </c>
      <c r="R16" s="54"/>
    </row>
    <row r="17" ht="19.5" customHeight="1"/>
    <row r="18" ht="19.5" customHeight="1">
      <c r="B18" s="7" t="s">
        <v>421</v>
      </c>
    </row>
    <row r="19" ht="19.5" customHeight="1"/>
  </sheetData>
  <printOptions/>
  <pageMargins left="0.7" right="0.7" top="0.75" bottom="0.75" header="0.3" footer="0.3"/>
  <pageSetup horizontalDpi="300" verticalDpi="3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etadata xmlns="http://www.objective.com/ecm/document/metadata/27F7A8C78DF04EBC86FB9400C077E1D8" version="1.0.0">
  <systemFields>
    <field name="Objective-Id">
      <value order="0">A1709459</value>
    </field>
    <field name="Objective-Title">
      <value order="0">20210115 - Energy Network's FULL TIME SERIES DATA TABLES 2019-2020</value>
    </field>
    <field name="Objective-Description">
      <value order="0"/>
    </field>
    <field name="Objective-CreationStamp">
      <value order="0">2021-01-15T00:21:36Z</value>
    </field>
    <field name="Objective-IsApproved">
      <value order="0">false</value>
    </field>
    <field name="Objective-IsPublished">
      <value order="0">true</value>
    </field>
    <field name="Objective-DatePublished">
      <value order="0">2021-01-18T02:21:33Z</value>
    </field>
    <field name="Objective-ModificationStamp">
      <value order="0">2021-01-18T21:32:21Z</value>
    </field>
    <field name="Objective-Owner">
      <value order="0">Weimer, Kim</value>
    </field>
    <field name="Objective-Path">
      <value order="0">Objective Global Folder:Classified Object:ESCOSA (Essential Services Commission of SA):CROSS-INDUSTRY:PERFORMANCE MONITORING:Cross Industry - Energy Regulatory Performance Reporting:Annual Reports:2019-20:Public Release:SAPN</value>
    </field>
    <field name="Objective-Parent">
      <value order="0">SAPN</value>
    </field>
    <field name="Objective-State">
      <value order="0">Published</value>
    </field>
    <field name="Objective-VersionId">
      <value order="0">vA2263937</value>
    </field>
    <field name="Objective-Version">
      <value order="0">3.0</value>
    </field>
    <field name="Objective-VersionNumber">
      <value order="0">4</value>
    </field>
    <field name="Objective-VersionComment">
      <value order="0"/>
    </field>
    <field name="Objective-FileNumber">
      <value order="0">ESCOSA17/0091</value>
    </field>
    <field name="Objective-Classification">
      <value order="0"/>
    </field>
    <field name="Objective-Caveats">
      <value order="0"/>
    </field>
  </systemFields>
  <catalogues>
    <catalogue name="Electronic Document - ESCOSA Type Catalogue" type="type" ori="id:cA162">
      <field name="Objective-Jurisdiction">
        <value order="0">Essential Services Commission of SA (ESCOSA)</value>
      </field>
      <field name="Objective-Branch/Section">
        <value order="0">Essential Services Commission of SA (ESCOSA)</value>
      </field>
      <field name="Objective-Document Type">
        <value order="0">Email</value>
      </field>
      <field name="Objective-Classification ICS">
        <value order="0">Official</value>
      </field>
      <field name="Objective-Caveat (ICS)">
        <value order="0"/>
      </field>
      <field name="Objective-Exclusive for (ICS)">
        <value order="0"/>
      </field>
      <field name="Objective-Information Management Marker (ICS)">
        <value order="0"/>
      </field>
      <field name="Objective-Connect Creator">
        <value order="0"/>
      </field>
      <field name="Objective-Confidentiality">
        <value order="0"/>
      </field>
      <field name="Objective-Confidentiality Clause">
        <value order="0"/>
      </field>
      <field name="Objective-Integrity">
        <value order="0"/>
      </field>
      <field name="Objective-Availability">
        <value order="0"/>
      </field>
      <field name="Objective-Caveat (CIA)">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 and Finance, South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McPherson</dc:creator>
  <cp:keywords/>
  <dc:description/>
  <cp:lastModifiedBy>Debbie Talbot</cp:lastModifiedBy>
  <dcterms:created xsi:type="dcterms:W3CDTF">2011-09-06T00:09:28Z</dcterms:created>
  <dcterms:modified xsi:type="dcterms:W3CDTF">2021-01-22T00:56:51Z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A1709459</vt:lpwstr>
  </property>
  <property fmtid="{D5CDD505-2E9C-101B-9397-08002B2CF9AE}" pid="4" name="Objective-Title">
    <vt:lpwstr>20210115 - Energy Network's FULL TIME SERIES DATA TABLES 2019-2020</vt:lpwstr>
  </property>
  <property fmtid="{D5CDD505-2E9C-101B-9397-08002B2CF9AE}" pid="5" name="Objective-Description">
    <vt:lpwstr/>
  </property>
  <property fmtid="{D5CDD505-2E9C-101B-9397-08002B2CF9AE}" pid="6" name="Objective-CreationStamp">
    <vt:filetime>2021-01-15T00:21:48Z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2021-01-18T02:21:33Z</vt:filetime>
  </property>
  <property fmtid="{D5CDD505-2E9C-101B-9397-08002B2CF9AE}" pid="10" name="Objective-ModificationStamp">
    <vt:filetime>2021-01-18T21:32:21Z</vt:filetime>
  </property>
  <property fmtid="{D5CDD505-2E9C-101B-9397-08002B2CF9AE}" pid="11" name="Objective-Owner">
    <vt:lpwstr>Weimer, Kim</vt:lpwstr>
  </property>
  <property fmtid="{D5CDD505-2E9C-101B-9397-08002B2CF9AE}" pid="12" name="Objective-Path">
    <vt:lpwstr>ESCOSA (Essential Services Commission of SA):CROSS-INDUSTRY:PERFORMANCE MONITORING:Cross Industry - Energy Regulatory Performance Reporting:Annual Reports:2019-20:Public Release:SAPN:</vt:lpwstr>
  </property>
  <property fmtid="{D5CDD505-2E9C-101B-9397-08002B2CF9AE}" pid="13" name="Objective-Parent">
    <vt:lpwstr>SAPN</vt:lpwstr>
  </property>
  <property fmtid="{D5CDD505-2E9C-101B-9397-08002B2CF9AE}" pid="14" name="Objective-State">
    <vt:lpwstr>Published</vt:lpwstr>
  </property>
  <property fmtid="{D5CDD505-2E9C-101B-9397-08002B2CF9AE}" pid="15" name="Objective-VersionId">
    <vt:lpwstr>vA2263937</vt:lpwstr>
  </property>
  <property fmtid="{D5CDD505-2E9C-101B-9397-08002B2CF9AE}" pid="16" name="Objective-Version">
    <vt:lpwstr>3.0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ESCOSA17/0091</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Jurisdiction">
    <vt:lpwstr>Essential Services Commission of SA (ESCOSA)</vt:lpwstr>
  </property>
  <property fmtid="{D5CDD505-2E9C-101B-9397-08002B2CF9AE}" pid="23" name="Objective-Branch/Section">
    <vt:lpwstr>Essential Services Commission of SA (ESCOSA)</vt:lpwstr>
  </property>
  <property fmtid="{D5CDD505-2E9C-101B-9397-08002B2CF9AE}" pid="24" name="Objective-Document Type">
    <vt:lpwstr>Email</vt:lpwstr>
  </property>
  <property fmtid="{D5CDD505-2E9C-101B-9397-08002B2CF9AE}" pid="25" name="Objective-Confidentiality">
    <vt:lpwstr/>
  </property>
  <property fmtid="{D5CDD505-2E9C-101B-9397-08002B2CF9AE}" pid="26" name="Objective-Confidentiality Clause">
    <vt:lpwstr/>
  </property>
  <property fmtid="{D5CDD505-2E9C-101B-9397-08002B2CF9AE}" pid="27" name="Objective-Integrity">
    <vt:lpwstr/>
  </property>
  <property fmtid="{D5CDD505-2E9C-101B-9397-08002B2CF9AE}" pid="28" name="Objective-Availability">
    <vt:lpwstr/>
  </property>
  <property fmtid="{D5CDD505-2E9C-101B-9397-08002B2CF9AE}" pid="29" name="Objective-Caveat (CIA)">
    <vt:lpwstr/>
  </property>
  <property fmtid="{D5CDD505-2E9C-101B-9397-08002B2CF9AE}" pid="30" name="Objective-Comment">
    <vt:lpwstr/>
  </property>
  <property fmtid="{D5CDD505-2E9C-101B-9397-08002B2CF9AE}" pid="31" name="Objective-Jurisdiction [system]">
    <vt:lpwstr>Essential Services Commission of SA (ESCOSA)</vt:lpwstr>
  </property>
  <property fmtid="{D5CDD505-2E9C-101B-9397-08002B2CF9AE}" pid="32" name="Objective-Branch/Section [system]">
    <vt:lpwstr>Essential Services Commission of SA (ESCOSA)</vt:lpwstr>
  </property>
  <property fmtid="{D5CDD505-2E9C-101B-9397-08002B2CF9AE}" pid="33" name="Objective-Document Type [system]">
    <vt:lpwstr>Email</vt:lpwstr>
  </property>
  <property fmtid="{D5CDD505-2E9C-101B-9397-08002B2CF9AE}" pid="34" name="Objective-Confidentiality [system]">
    <vt:lpwstr/>
  </property>
  <property fmtid="{D5CDD505-2E9C-101B-9397-08002B2CF9AE}" pid="35" name="Objective-Confidentiality Clause [system]">
    <vt:lpwstr/>
  </property>
  <property fmtid="{D5CDD505-2E9C-101B-9397-08002B2CF9AE}" pid="36" name="Objective-Integrity [system]">
    <vt:lpwstr/>
  </property>
  <property fmtid="{D5CDD505-2E9C-101B-9397-08002B2CF9AE}" pid="37" name="Objective-Availability [system]">
    <vt:lpwstr/>
  </property>
  <property fmtid="{D5CDD505-2E9C-101B-9397-08002B2CF9AE}" pid="38" name="Objective-Caveat (CIA) [system]">
    <vt:lpwstr/>
  </property>
  <property fmtid="{D5CDD505-2E9C-101B-9397-08002B2CF9AE}" pid="39" name="Objective-Connect Creator">
    <vt:lpwstr/>
  </property>
  <property fmtid="{D5CDD505-2E9C-101B-9397-08002B2CF9AE}" pid="40" name="Objective-Connect Creator [system]">
    <vt:lpwstr/>
  </property>
  <property fmtid="{D5CDD505-2E9C-101B-9397-08002B2CF9AE}" pid="41" name="Objective-Classification ICS">
    <vt:lpwstr>Official</vt:lpwstr>
  </property>
  <property fmtid="{D5CDD505-2E9C-101B-9397-08002B2CF9AE}" pid="42" name="Objective-Caveat (ICS)">
    <vt:lpwstr/>
  </property>
  <property fmtid="{D5CDD505-2E9C-101B-9397-08002B2CF9AE}" pid="43" name="Objective-Exclusive for (ICS)">
    <vt:lpwstr/>
  </property>
  <property fmtid="{D5CDD505-2E9C-101B-9397-08002B2CF9AE}" pid="44" name="Objective-Information Management Marker (ICS)">
    <vt:lpwstr/>
  </property>
  <property fmtid="{D5CDD505-2E9C-101B-9397-08002B2CF9AE}" pid="45" name="Objective-Classification ICS [system]">
    <vt:lpwstr>Official</vt:lpwstr>
  </property>
  <property fmtid="{D5CDD505-2E9C-101B-9397-08002B2CF9AE}" pid="46" name="Objective-Caveat (ICS) [system]">
    <vt:lpwstr/>
  </property>
  <property fmtid="{D5CDD505-2E9C-101B-9397-08002B2CF9AE}" pid="47" name="Objective-Exclusive for (ICS) [system]">
    <vt:lpwstr/>
  </property>
  <property fmtid="{D5CDD505-2E9C-101B-9397-08002B2CF9AE}" pid="48" name="Objective-Information Management Marker (ICS) [system]">
    <vt:lpwstr/>
  </property>
</Properties>
</file>